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Kirklan/Desktop/General Academic/Templates/Statistical Analysis Program/"/>
    </mc:Choice>
  </mc:AlternateContent>
  <xr:revisionPtr revIDLastSave="0" documentId="13_ncr:1_{8AA5A69E-21A9-9F43-9764-8B76CEC5932E}" xr6:coauthVersionLast="36" xr6:coauthVersionMax="36" xr10:uidLastSave="{00000000-0000-0000-0000-000000000000}"/>
  <bookViews>
    <workbookView xWindow="240" yWindow="460" windowWidth="25360" windowHeight="14260" xr2:uid="{00000000-000D-0000-FFFF-FFFF00000000}"/>
  </bookViews>
  <sheets>
    <sheet name="Stat Analysis 1" sheetId="2" r:id="rId1"/>
    <sheet name="Stat Analysis 2" sheetId="31" r:id="rId2"/>
    <sheet name="Stat Analysis 3" sheetId="32" r:id="rId3"/>
    <sheet name="Stat Analysis 4" sheetId="33" r:id="rId4"/>
    <sheet name="Stat Analysis 5" sheetId="34" r:id="rId5"/>
    <sheet name="Stat Analysis 6" sheetId="35" r:id="rId6"/>
    <sheet name="Stat Analysis 7" sheetId="36" r:id="rId7"/>
    <sheet name="Stat Analysis 8" sheetId="37" r:id="rId8"/>
  </sheets>
  <definedNames>
    <definedName name="_xlnm.Print_Area" localSheetId="0">'Stat Analysis 1'!$A$4:$I$53</definedName>
    <definedName name="_xlnm.Print_Area" localSheetId="1">'Stat Analysis 2'!$A$4:$I$53</definedName>
    <definedName name="_xlnm.Print_Area" localSheetId="2">'Stat Analysis 3'!$A$4:$I$53</definedName>
    <definedName name="_xlnm.Print_Area" localSheetId="3">'Stat Analysis 4'!$A$4:$I$53</definedName>
    <definedName name="_xlnm.Print_Area" localSheetId="4">'Stat Analysis 5'!$A$4:$I$53</definedName>
    <definedName name="_xlnm.Print_Area" localSheetId="5">'Stat Analysis 6'!$A$4:$I$53</definedName>
    <definedName name="_xlnm.Print_Area" localSheetId="6">'Stat Analysis 7'!$A$4:$I$53</definedName>
    <definedName name="_xlnm.Print_Area" localSheetId="7">'Stat Analysis 8'!$A$4:$I$53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3" i="2" l="1"/>
  <c r="I52" i="2"/>
  <c r="I50" i="2"/>
  <c r="I49" i="2"/>
  <c r="I47" i="2"/>
  <c r="I46" i="2"/>
  <c r="G48" i="2"/>
  <c r="G50" i="37" l="1"/>
  <c r="J78" i="37" s="1"/>
  <c r="G52" i="37"/>
  <c r="I78" i="37" s="1"/>
  <c r="G53" i="37"/>
  <c r="H78" i="37" s="1"/>
  <c r="G49" i="37"/>
  <c r="G78" i="37" s="1"/>
  <c r="B50" i="37"/>
  <c r="C50" i="37" s="1"/>
  <c r="B52" i="37"/>
  <c r="C52" i="37"/>
  <c r="D78" i="37" s="1"/>
  <c r="B53" i="37"/>
  <c r="C53" i="37" s="1"/>
  <c r="B49" i="37"/>
  <c r="C49" i="37"/>
  <c r="B78" i="37" s="1"/>
  <c r="G6" i="37"/>
  <c r="G7" i="37"/>
  <c r="G8" i="37"/>
  <c r="G9" i="37"/>
  <c r="G10" i="37"/>
  <c r="G11" i="37"/>
  <c r="G12" i="37"/>
  <c r="G13" i="37"/>
  <c r="G14" i="37"/>
  <c r="G15" i="37"/>
  <c r="G16" i="37"/>
  <c r="G17" i="37"/>
  <c r="G18" i="37"/>
  <c r="G19" i="37"/>
  <c r="G20" i="37"/>
  <c r="G21" i="37"/>
  <c r="G22" i="37"/>
  <c r="G23" i="37"/>
  <c r="G24" i="37"/>
  <c r="G25" i="37"/>
  <c r="G26" i="37"/>
  <c r="G27" i="37"/>
  <c r="G28" i="37"/>
  <c r="G29" i="37"/>
  <c r="G30" i="37"/>
  <c r="G31" i="37"/>
  <c r="G32" i="37"/>
  <c r="G33" i="37"/>
  <c r="G34" i="37"/>
  <c r="G35" i="37"/>
  <c r="G36" i="37"/>
  <c r="G37" i="37"/>
  <c r="G38" i="37"/>
  <c r="G39" i="37"/>
  <c r="G40" i="37"/>
  <c r="G59" i="37"/>
  <c r="C6" i="37"/>
  <c r="D6" i="37" s="1"/>
  <c r="C7" i="37"/>
  <c r="D7" i="37" s="1"/>
  <c r="C8" i="37"/>
  <c r="D8" i="37" s="1"/>
  <c r="C9" i="37"/>
  <c r="D9" i="37" s="1"/>
  <c r="C10" i="37"/>
  <c r="C11" i="37"/>
  <c r="D11" i="37" s="1"/>
  <c r="C12" i="37"/>
  <c r="D12" i="37" s="1"/>
  <c r="C13" i="37"/>
  <c r="D13" i="37" s="1"/>
  <c r="C14" i="37"/>
  <c r="D14" i="37" s="1"/>
  <c r="C15" i="37"/>
  <c r="D15" i="37" s="1"/>
  <c r="C16" i="37"/>
  <c r="D16" i="37" s="1"/>
  <c r="C17" i="37"/>
  <c r="D17" i="37" s="1"/>
  <c r="C18" i="37"/>
  <c r="D18" i="37" s="1"/>
  <c r="C19" i="37"/>
  <c r="D19" i="37" s="1"/>
  <c r="C20" i="37"/>
  <c r="D20" i="37" s="1"/>
  <c r="C21" i="37"/>
  <c r="D21" i="37" s="1"/>
  <c r="C22" i="37"/>
  <c r="D22" i="37" s="1"/>
  <c r="C23" i="37"/>
  <c r="D23" i="37" s="1"/>
  <c r="C24" i="37"/>
  <c r="D24" i="37" s="1"/>
  <c r="C25" i="37"/>
  <c r="D25" i="37" s="1"/>
  <c r="C26" i="37"/>
  <c r="D26" i="37" s="1"/>
  <c r="C27" i="37"/>
  <c r="D27" i="37" s="1"/>
  <c r="C28" i="37"/>
  <c r="D28" i="37" s="1"/>
  <c r="C29" i="37"/>
  <c r="D29" i="37" s="1"/>
  <c r="C30" i="37"/>
  <c r="D30" i="37" s="1"/>
  <c r="C31" i="37"/>
  <c r="D31" i="37" s="1"/>
  <c r="C32" i="37"/>
  <c r="D32" i="37" s="1"/>
  <c r="C33" i="37"/>
  <c r="D33" i="37" s="1"/>
  <c r="C34" i="37"/>
  <c r="D34" i="37" s="1"/>
  <c r="C35" i="37"/>
  <c r="D35" i="37" s="1"/>
  <c r="C36" i="37"/>
  <c r="D36" i="37" s="1"/>
  <c r="C37" i="37"/>
  <c r="D37" i="37" s="1"/>
  <c r="C38" i="37"/>
  <c r="D38" i="37" s="1"/>
  <c r="C39" i="37"/>
  <c r="D39" i="37" s="1"/>
  <c r="C40" i="37"/>
  <c r="D40" i="37" s="1"/>
  <c r="G58" i="37"/>
  <c r="G57" i="37"/>
  <c r="G56" i="37"/>
  <c r="G55" i="37"/>
  <c r="H53" i="37"/>
  <c r="I53" i="37"/>
  <c r="H52" i="37"/>
  <c r="I52" i="37" s="1"/>
  <c r="D52" i="37"/>
  <c r="G51" i="37"/>
  <c r="B51" i="37"/>
  <c r="H50" i="37"/>
  <c r="I50" i="37"/>
  <c r="H49" i="37"/>
  <c r="I49" i="37" s="1"/>
  <c r="D49" i="37"/>
  <c r="G48" i="37"/>
  <c r="B48" i="37"/>
  <c r="G47" i="37"/>
  <c r="H47" i="37"/>
  <c r="I47" i="37" s="1"/>
  <c r="B47" i="37"/>
  <c r="G46" i="37"/>
  <c r="H46" i="37"/>
  <c r="I46" i="37" s="1"/>
  <c r="B46" i="37"/>
  <c r="H45" i="37"/>
  <c r="I45" i="37"/>
  <c r="C45" i="37"/>
  <c r="D45" i="37"/>
  <c r="G50" i="36"/>
  <c r="J78" i="36"/>
  <c r="G52" i="36"/>
  <c r="I78" i="36"/>
  <c r="G53" i="36"/>
  <c r="H78" i="36"/>
  <c r="G49" i="36"/>
  <c r="G78" i="36"/>
  <c r="B50" i="36"/>
  <c r="C50" i="36"/>
  <c r="E78" i="36" s="1"/>
  <c r="B52" i="36"/>
  <c r="B51" i="36" s="1"/>
  <c r="B53" i="36"/>
  <c r="C53" i="36"/>
  <c r="C78" i="36" s="1"/>
  <c r="B49" i="36"/>
  <c r="C49" i="36" s="1"/>
  <c r="G6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29" i="36"/>
  <c r="G30" i="36"/>
  <c r="G31" i="36"/>
  <c r="G32" i="36"/>
  <c r="G33" i="36"/>
  <c r="G34" i="36"/>
  <c r="G35" i="36"/>
  <c r="G36" i="36"/>
  <c r="G37" i="36"/>
  <c r="G38" i="36"/>
  <c r="G39" i="36"/>
  <c r="G40" i="36"/>
  <c r="C6" i="36"/>
  <c r="D6" i="36"/>
  <c r="C7" i="36"/>
  <c r="D7" i="36"/>
  <c r="C8" i="36"/>
  <c r="D8" i="36"/>
  <c r="C9" i="36"/>
  <c r="D9" i="36"/>
  <c r="C10" i="36"/>
  <c r="D10" i="36"/>
  <c r="C11" i="36"/>
  <c r="D11" i="36"/>
  <c r="C12" i="36"/>
  <c r="D12" i="36"/>
  <c r="C13" i="36"/>
  <c r="D13" i="36"/>
  <c r="C14" i="36"/>
  <c r="D14" i="36"/>
  <c r="C15" i="36"/>
  <c r="D15" i="36"/>
  <c r="C16" i="36"/>
  <c r="D16" i="36"/>
  <c r="C17" i="36"/>
  <c r="D17" i="36"/>
  <c r="C18" i="36"/>
  <c r="D18" i="36"/>
  <c r="C19" i="36"/>
  <c r="D19" i="36"/>
  <c r="C20" i="36"/>
  <c r="D20" i="36"/>
  <c r="C21" i="36"/>
  <c r="D21" i="36"/>
  <c r="C22" i="36"/>
  <c r="D22" i="36"/>
  <c r="C23" i="36"/>
  <c r="D23" i="36"/>
  <c r="C24" i="36"/>
  <c r="D24" i="36"/>
  <c r="C25" i="36"/>
  <c r="D25" i="36"/>
  <c r="C26" i="36"/>
  <c r="D26" i="36"/>
  <c r="C27" i="36"/>
  <c r="D27" i="36"/>
  <c r="C28" i="36"/>
  <c r="D28" i="36"/>
  <c r="C29" i="36"/>
  <c r="D29" i="36"/>
  <c r="C30" i="36"/>
  <c r="D30" i="36"/>
  <c r="C31" i="36"/>
  <c r="D31" i="36"/>
  <c r="C32" i="36"/>
  <c r="D32" i="36"/>
  <c r="C33" i="36"/>
  <c r="D33" i="36"/>
  <c r="C34" i="36"/>
  <c r="D34" i="36"/>
  <c r="C35" i="36"/>
  <c r="D35" i="36"/>
  <c r="C36" i="36"/>
  <c r="D36" i="36"/>
  <c r="C37" i="36"/>
  <c r="D37" i="36"/>
  <c r="C38" i="36"/>
  <c r="D38" i="36"/>
  <c r="C39" i="36"/>
  <c r="D39" i="36"/>
  <c r="C40" i="36"/>
  <c r="D40" i="36"/>
  <c r="G57" i="36"/>
  <c r="H53" i="36"/>
  <c r="I53" i="36" s="1"/>
  <c r="D53" i="36"/>
  <c r="H52" i="36"/>
  <c r="I52" i="36"/>
  <c r="G51" i="36"/>
  <c r="H50" i="36"/>
  <c r="I50" i="36" s="1"/>
  <c r="D50" i="36"/>
  <c r="H49" i="36"/>
  <c r="I49" i="36"/>
  <c r="G48" i="36"/>
  <c r="B48" i="36"/>
  <c r="G47" i="36"/>
  <c r="H47" i="36" s="1"/>
  <c r="I47" i="36" s="1"/>
  <c r="C47" i="36"/>
  <c r="D47" i="36"/>
  <c r="B47" i="36"/>
  <c r="G46" i="36"/>
  <c r="H46" i="36" s="1"/>
  <c r="I46" i="36" s="1"/>
  <c r="C46" i="36"/>
  <c r="D46" i="36"/>
  <c r="B46" i="36"/>
  <c r="H45" i="36"/>
  <c r="I45" i="36" s="1"/>
  <c r="C45" i="36"/>
  <c r="D45" i="36" s="1"/>
  <c r="G50" i="35"/>
  <c r="H50" i="35" s="1"/>
  <c r="I50" i="35" s="1"/>
  <c r="G52" i="35"/>
  <c r="I78" i="35" s="1"/>
  <c r="G53" i="35"/>
  <c r="H53" i="35" s="1"/>
  <c r="I53" i="35" s="1"/>
  <c r="G49" i="35"/>
  <c r="G78" i="35" s="1"/>
  <c r="B50" i="35"/>
  <c r="C50" i="35" s="1"/>
  <c r="D50" i="35" s="1"/>
  <c r="E78" i="35"/>
  <c r="B52" i="35"/>
  <c r="C52" i="35"/>
  <c r="D78" i="35" s="1"/>
  <c r="B53" i="35"/>
  <c r="B49" i="35"/>
  <c r="C49" i="35"/>
  <c r="G6" i="35"/>
  <c r="G7" i="35"/>
  <c r="G8" i="35"/>
  <c r="G9" i="35"/>
  <c r="G10" i="35"/>
  <c r="G11" i="35"/>
  <c r="G12" i="35"/>
  <c r="G13" i="35"/>
  <c r="G14" i="35"/>
  <c r="G15" i="35"/>
  <c r="G16" i="35"/>
  <c r="G17" i="35"/>
  <c r="G18" i="35"/>
  <c r="G19" i="35"/>
  <c r="G20" i="35"/>
  <c r="G21" i="35"/>
  <c r="G22" i="35"/>
  <c r="G23" i="35"/>
  <c r="G24" i="35"/>
  <c r="G25" i="35"/>
  <c r="G26" i="35"/>
  <c r="G27" i="35"/>
  <c r="G28" i="35"/>
  <c r="G29" i="35"/>
  <c r="G30" i="35"/>
  <c r="G31" i="35"/>
  <c r="G32" i="35"/>
  <c r="G33" i="35"/>
  <c r="G34" i="35"/>
  <c r="G35" i="35"/>
  <c r="G36" i="35"/>
  <c r="G37" i="35"/>
  <c r="G38" i="35"/>
  <c r="G39" i="35"/>
  <c r="G40" i="35"/>
  <c r="C6" i="35"/>
  <c r="D6" i="35" s="1"/>
  <c r="C7" i="35"/>
  <c r="C8" i="35"/>
  <c r="D8" i="35" s="1"/>
  <c r="C9" i="35"/>
  <c r="D9" i="35" s="1"/>
  <c r="C10" i="35"/>
  <c r="D10" i="35" s="1"/>
  <c r="C11" i="35"/>
  <c r="D11" i="35" s="1"/>
  <c r="C12" i="35"/>
  <c r="D12" i="35" s="1"/>
  <c r="C13" i="35"/>
  <c r="D13" i="35" s="1"/>
  <c r="C14" i="35"/>
  <c r="D14" i="35" s="1"/>
  <c r="C15" i="35"/>
  <c r="D15" i="35" s="1"/>
  <c r="C16" i="35"/>
  <c r="D16" i="35" s="1"/>
  <c r="C17" i="35"/>
  <c r="D17" i="35" s="1"/>
  <c r="C18" i="35"/>
  <c r="D18" i="35" s="1"/>
  <c r="C19" i="35"/>
  <c r="D19" i="35" s="1"/>
  <c r="C20" i="35"/>
  <c r="D20" i="35" s="1"/>
  <c r="C21" i="35"/>
  <c r="D21" i="35" s="1"/>
  <c r="C22" i="35"/>
  <c r="D22" i="35" s="1"/>
  <c r="C23" i="35"/>
  <c r="D23" i="35" s="1"/>
  <c r="C24" i="35"/>
  <c r="D24" i="35" s="1"/>
  <c r="C25" i="35"/>
  <c r="D25" i="35" s="1"/>
  <c r="C26" i="35"/>
  <c r="D26" i="35" s="1"/>
  <c r="C27" i="35"/>
  <c r="D27" i="35" s="1"/>
  <c r="C28" i="35"/>
  <c r="D28" i="35" s="1"/>
  <c r="C29" i="35"/>
  <c r="D29" i="35" s="1"/>
  <c r="C30" i="35"/>
  <c r="D30" i="35" s="1"/>
  <c r="C31" i="35"/>
  <c r="D31" i="35" s="1"/>
  <c r="C32" i="35"/>
  <c r="D32" i="35" s="1"/>
  <c r="C33" i="35"/>
  <c r="D33" i="35" s="1"/>
  <c r="C34" i="35"/>
  <c r="D34" i="35" s="1"/>
  <c r="C35" i="35"/>
  <c r="D35" i="35" s="1"/>
  <c r="C36" i="35"/>
  <c r="D36" i="35" s="1"/>
  <c r="C37" i="35"/>
  <c r="D37" i="35" s="1"/>
  <c r="C38" i="35"/>
  <c r="D38" i="35" s="1"/>
  <c r="C39" i="35"/>
  <c r="D39" i="35" s="1"/>
  <c r="C40" i="35"/>
  <c r="D40" i="35" s="1"/>
  <c r="D52" i="35"/>
  <c r="H49" i="35"/>
  <c r="I49" i="35" s="1"/>
  <c r="G48" i="35"/>
  <c r="B48" i="35"/>
  <c r="G47" i="35"/>
  <c r="H47" i="35"/>
  <c r="I47" i="35" s="1"/>
  <c r="C47" i="35"/>
  <c r="D47" i="35" s="1"/>
  <c r="B47" i="35"/>
  <c r="G46" i="35"/>
  <c r="H46" i="35"/>
  <c r="I46" i="35" s="1"/>
  <c r="B46" i="35"/>
  <c r="H45" i="35"/>
  <c r="I45" i="35"/>
  <c r="C45" i="35"/>
  <c r="D45" i="35"/>
  <c r="G50" i="34"/>
  <c r="J78" i="34"/>
  <c r="G52" i="34"/>
  <c r="I78" i="34"/>
  <c r="G53" i="34"/>
  <c r="H78" i="34"/>
  <c r="G49" i="34"/>
  <c r="G78" i="34"/>
  <c r="B50" i="34"/>
  <c r="C50" i="34"/>
  <c r="E78" i="34" s="1"/>
  <c r="B52" i="34"/>
  <c r="B53" i="34"/>
  <c r="C53" i="34"/>
  <c r="B49" i="34"/>
  <c r="C49" i="34" s="1"/>
  <c r="D49" i="34" s="1"/>
  <c r="B78" i="34"/>
  <c r="G6" i="34"/>
  <c r="G7" i="34"/>
  <c r="G8" i="34"/>
  <c r="G9" i="34"/>
  <c r="G58" i="34" s="1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59" i="34"/>
  <c r="C6" i="34"/>
  <c r="D6" i="34"/>
  <c r="C7" i="34"/>
  <c r="D7" i="34"/>
  <c r="C8" i="34"/>
  <c r="D8" i="34"/>
  <c r="C9" i="34"/>
  <c r="D9" i="34"/>
  <c r="C10" i="34"/>
  <c r="D10" i="34"/>
  <c r="C11" i="34"/>
  <c r="D11" i="34"/>
  <c r="C12" i="34"/>
  <c r="D12" i="34"/>
  <c r="C13" i="34"/>
  <c r="D13" i="34"/>
  <c r="C14" i="34"/>
  <c r="D14" i="34"/>
  <c r="C15" i="34"/>
  <c r="D15" i="34"/>
  <c r="C16" i="34"/>
  <c r="D16" i="34"/>
  <c r="C17" i="34"/>
  <c r="D17" i="34"/>
  <c r="C18" i="34"/>
  <c r="D18" i="34"/>
  <c r="C19" i="34"/>
  <c r="D19" i="34"/>
  <c r="C20" i="34"/>
  <c r="D20" i="34"/>
  <c r="C21" i="34"/>
  <c r="D21" i="34"/>
  <c r="C22" i="34"/>
  <c r="D22" i="34"/>
  <c r="C23" i="34"/>
  <c r="D23" i="34"/>
  <c r="C24" i="34"/>
  <c r="D24" i="34"/>
  <c r="C25" i="34"/>
  <c r="D25" i="34"/>
  <c r="C26" i="34"/>
  <c r="D26" i="34"/>
  <c r="C27" i="34"/>
  <c r="D27" i="34"/>
  <c r="C28" i="34"/>
  <c r="D28" i="34"/>
  <c r="C29" i="34"/>
  <c r="D29" i="34"/>
  <c r="C30" i="34"/>
  <c r="D30" i="34"/>
  <c r="C31" i="34"/>
  <c r="D31" i="34"/>
  <c r="C32" i="34"/>
  <c r="D32" i="34"/>
  <c r="C33" i="34"/>
  <c r="D33" i="34"/>
  <c r="C34" i="34"/>
  <c r="D34" i="34"/>
  <c r="C35" i="34"/>
  <c r="D35" i="34"/>
  <c r="C36" i="34"/>
  <c r="D36" i="34"/>
  <c r="C37" i="34"/>
  <c r="D37" i="34"/>
  <c r="C38" i="34"/>
  <c r="D38" i="34"/>
  <c r="C39" i="34"/>
  <c r="D39" i="34"/>
  <c r="C40" i="34"/>
  <c r="D40" i="34"/>
  <c r="G57" i="34"/>
  <c r="G56" i="34"/>
  <c r="G55" i="34"/>
  <c r="H53" i="34"/>
  <c r="I53" i="34" s="1"/>
  <c r="H52" i="34"/>
  <c r="I52" i="34"/>
  <c r="G51" i="34"/>
  <c r="H50" i="34"/>
  <c r="I50" i="34" s="1"/>
  <c r="D50" i="34"/>
  <c r="H49" i="34"/>
  <c r="I49" i="34"/>
  <c r="G48" i="34"/>
  <c r="B48" i="34"/>
  <c r="G47" i="34"/>
  <c r="H47" i="34" s="1"/>
  <c r="I47" i="34" s="1"/>
  <c r="C47" i="34"/>
  <c r="D47" i="34"/>
  <c r="B47" i="34"/>
  <c r="G46" i="34"/>
  <c r="H46" i="34" s="1"/>
  <c r="I46" i="34"/>
  <c r="C46" i="34"/>
  <c r="D46" i="34"/>
  <c r="B46" i="34"/>
  <c r="H45" i="34"/>
  <c r="I45" i="34" s="1"/>
  <c r="C45" i="34"/>
  <c r="D45" i="34" s="1"/>
  <c r="G50" i="33"/>
  <c r="G52" i="33"/>
  <c r="I78" i="33" s="1"/>
  <c r="G53" i="33"/>
  <c r="H78" i="33" s="1"/>
  <c r="G49" i="33"/>
  <c r="G78" i="33" s="1"/>
  <c r="B50" i="33"/>
  <c r="C50" i="33" s="1"/>
  <c r="E78" i="33" s="1"/>
  <c r="B52" i="33"/>
  <c r="C52" i="33"/>
  <c r="B53" i="33"/>
  <c r="C53" i="33" s="1"/>
  <c r="C78" i="33" s="1"/>
  <c r="B49" i="33"/>
  <c r="C49" i="33"/>
  <c r="G6" i="33"/>
  <c r="G7" i="33"/>
  <c r="G8" i="33"/>
  <c r="G9" i="33"/>
  <c r="G10" i="33"/>
  <c r="G11" i="33"/>
  <c r="G12" i="33"/>
  <c r="G13" i="33"/>
  <c r="G14" i="33"/>
  <c r="G15" i="33"/>
  <c r="G16" i="33"/>
  <c r="G17" i="33"/>
  <c r="G18" i="33"/>
  <c r="G19" i="33"/>
  <c r="G20" i="33"/>
  <c r="G21" i="33"/>
  <c r="G22" i="33"/>
  <c r="G23" i="33"/>
  <c r="G24" i="33"/>
  <c r="G25" i="33"/>
  <c r="G26" i="33"/>
  <c r="G27" i="33"/>
  <c r="G28" i="33"/>
  <c r="G29" i="33"/>
  <c r="G30" i="33"/>
  <c r="G31" i="33"/>
  <c r="G32" i="33"/>
  <c r="G33" i="33"/>
  <c r="G34" i="33"/>
  <c r="G35" i="33"/>
  <c r="G36" i="33"/>
  <c r="G37" i="33"/>
  <c r="G38" i="33"/>
  <c r="G39" i="33"/>
  <c r="G40" i="33"/>
  <c r="C6" i="33"/>
  <c r="C7" i="33"/>
  <c r="D7" i="33" s="1"/>
  <c r="C8" i="33"/>
  <c r="D8" i="33" s="1"/>
  <c r="C9" i="33"/>
  <c r="D9" i="33" s="1"/>
  <c r="C10" i="33"/>
  <c r="D10" i="33" s="1"/>
  <c r="C11" i="33"/>
  <c r="D11" i="33" s="1"/>
  <c r="C12" i="33"/>
  <c r="D12" i="33" s="1"/>
  <c r="C13" i="33"/>
  <c r="D13" i="33" s="1"/>
  <c r="C14" i="33"/>
  <c r="D14" i="33" s="1"/>
  <c r="C15" i="33"/>
  <c r="D15" i="33" s="1"/>
  <c r="C16" i="33"/>
  <c r="D16" i="33" s="1"/>
  <c r="C17" i="33"/>
  <c r="D17" i="33" s="1"/>
  <c r="C18" i="33"/>
  <c r="D18" i="33" s="1"/>
  <c r="C19" i="33"/>
  <c r="D19" i="33" s="1"/>
  <c r="C20" i="33"/>
  <c r="D20" i="33"/>
  <c r="C21" i="33"/>
  <c r="D21" i="33" s="1"/>
  <c r="C22" i="33"/>
  <c r="D22" i="33"/>
  <c r="C23" i="33"/>
  <c r="D23" i="33" s="1"/>
  <c r="C24" i="33"/>
  <c r="D24" i="33"/>
  <c r="C25" i="33"/>
  <c r="D25" i="33" s="1"/>
  <c r="C26" i="33"/>
  <c r="D26" i="33"/>
  <c r="C27" i="33"/>
  <c r="D27" i="33" s="1"/>
  <c r="C28" i="33"/>
  <c r="D28" i="33"/>
  <c r="C29" i="33"/>
  <c r="D29" i="33" s="1"/>
  <c r="C30" i="33"/>
  <c r="D30" i="33"/>
  <c r="C31" i="33"/>
  <c r="D31" i="33" s="1"/>
  <c r="C32" i="33"/>
  <c r="D32" i="33"/>
  <c r="C33" i="33"/>
  <c r="D33" i="33" s="1"/>
  <c r="C34" i="33"/>
  <c r="D34" i="33"/>
  <c r="C35" i="33"/>
  <c r="D35" i="33" s="1"/>
  <c r="C36" i="33"/>
  <c r="D36" i="33"/>
  <c r="C37" i="33"/>
  <c r="D37" i="33" s="1"/>
  <c r="C38" i="33"/>
  <c r="D38" i="33"/>
  <c r="C39" i="33"/>
  <c r="D39" i="33" s="1"/>
  <c r="C40" i="33"/>
  <c r="D40" i="33"/>
  <c r="G55" i="33"/>
  <c r="H52" i="33"/>
  <c r="I52" i="33" s="1"/>
  <c r="G51" i="33"/>
  <c r="B51" i="33"/>
  <c r="D50" i="33"/>
  <c r="H49" i="33"/>
  <c r="I49" i="33" s="1"/>
  <c r="G48" i="33"/>
  <c r="B48" i="33"/>
  <c r="G47" i="33"/>
  <c r="H47" i="33"/>
  <c r="I47" i="33"/>
  <c r="B47" i="33"/>
  <c r="G46" i="33"/>
  <c r="H46" i="33"/>
  <c r="I46" i="33" s="1"/>
  <c r="B46" i="33"/>
  <c r="H45" i="33"/>
  <c r="I45" i="33"/>
  <c r="C45" i="33"/>
  <c r="D45" i="33" s="1"/>
  <c r="G50" i="32"/>
  <c r="J78" i="32"/>
  <c r="G52" i="32"/>
  <c r="G51" i="32" s="1"/>
  <c r="G53" i="32"/>
  <c r="H78" i="32"/>
  <c r="G49" i="32"/>
  <c r="G78" i="32" s="1"/>
  <c r="B50" i="32"/>
  <c r="C50" i="32"/>
  <c r="E78" i="32"/>
  <c r="B52" i="32"/>
  <c r="C52" i="32" s="1"/>
  <c r="B53" i="32"/>
  <c r="B51" i="32" s="1"/>
  <c r="C53" i="32"/>
  <c r="B49" i="32"/>
  <c r="C49" i="32"/>
  <c r="D49" i="32" s="1"/>
  <c r="B78" i="32"/>
  <c r="G6" i="32"/>
  <c r="G7" i="32"/>
  <c r="G8" i="32"/>
  <c r="G9" i="32"/>
  <c r="G56" i="32" s="1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59" i="32"/>
  <c r="C6" i="32"/>
  <c r="D6" i="32"/>
  <c r="C7" i="32"/>
  <c r="D7" i="32"/>
  <c r="C59" i="32" s="1"/>
  <c r="C8" i="32"/>
  <c r="D8" i="32"/>
  <c r="C9" i="32"/>
  <c r="D9" i="32"/>
  <c r="C10" i="32"/>
  <c r="D10" i="32"/>
  <c r="C11" i="32"/>
  <c r="D11" i="32"/>
  <c r="C12" i="32"/>
  <c r="D12" i="32"/>
  <c r="C13" i="32"/>
  <c r="D13" i="32"/>
  <c r="C14" i="32"/>
  <c r="D14" i="32"/>
  <c r="C15" i="32"/>
  <c r="D15" i="32"/>
  <c r="C16" i="32"/>
  <c r="D16" i="32"/>
  <c r="C17" i="32"/>
  <c r="D17" i="32"/>
  <c r="C18" i="32"/>
  <c r="D18" i="32"/>
  <c r="C19" i="32"/>
  <c r="D19" i="32"/>
  <c r="C20" i="32"/>
  <c r="D20" i="32"/>
  <c r="C21" i="32"/>
  <c r="D21" i="32"/>
  <c r="C22" i="32"/>
  <c r="D22" i="32"/>
  <c r="C23" i="32"/>
  <c r="D23" i="32"/>
  <c r="C24" i="32"/>
  <c r="D24" i="32"/>
  <c r="C25" i="32"/>
  <c r="D25" i="32"/>
  <c r="C26" i="32"/>
  <c r="D26" i="32"/>
  <c r="C27" i="32"/>
  <c r="D27" i="32"/>
  <c r="C28" i="32"/>
  <c r="D28" i="32"/>
  <c r="C29" i="32"/>
  <c r="D29" i="32"/>
  <c r="C30" i="32"/>
  <c r="D30" i="32"/>
  <c r="C31" i="32"/>
  <c r="D31" i="32"/>
  <c r="C32" i="32"/>
  <c r="D32" i="32"/>
  <c r="C33" i="32"/>
  <c r="D33" i="32"/>
  <c r="C34" i="32"/>
  <c r="D34" i="32"/>
  <c r="C35" i="32"/>
  <c r="D35" i="32"/>
  <c r="C36" i="32"/>
  <c r="D36" i="32"/>
  <c r="C37" i="32"/>
  <c r="D37" i="32"/>
  <c r="C38" i="32"/>
  <c r="D38" i="32"/>
  <c r="C39" i="32"/>
  <c r="D39" i="32"/>
  <c r="C40" i="32"/>
  <c r="D40" i="32"/>
  <c r="G58" i="32"/>
  <c r="C57" i="32"/>
  <c r="H53" i="32"/>
  <c r="I53" i="32" s="1"/>
  <c r="H52" i="32"/>
  <c r="I52" i="32" s="1"/>
  <c r="H50" i="32"/>
  <c r="I50" i="32" s="1"/>
  <c r="D50" i="32"/>
  <c r="H49" i="32"/>
  <c r="I49" i="32" s="1"/>
  <c r="G48" i="32"/>
  <c r="B48" i="32"/>
  <c r="G47" i="32"/>
  <c r="H47" i="32" s="1"/>
  <c r="I47" i="32" s="1"/>
  <c r="C47" i="32"/>
  <c r="D47" i="32"/>
  <c r="B47" i="32"/>
  <c r="G46" i="32"/>
  <c r="H46" i="32"/>
  <c r="I46" i="32"/>
  <c r="B46" i="32"/>
  <c r="H45" i="32"/>
  <c r="I45" i="32" s="1"/>
  <c r="C45" i="32"/>
  <c r="D45" i="32"/>
  <c r="G50" i="31"/>
  <c r="J78" i="31" s="1"/>
  <c r="G52" i="31"/>
  <c r="I78" i="31"/>
  <c r="G53" i="31"/>
  <c r="G49" i="31"/>
  <c r="G78" i="31"/>
  <c r="B50" i="31"/>
  <c r="C50" i="31" s="1"/>
  <c r="B52" i="31"/>
  <c r="B51" i="31" s="1"/>
  <c r="C52" i="31"/>
  <c r="D78" i="31" s="1"/>
  <c r="B53" i="31"/>
  <c r="C53" i="31"/>
  <c r="D53" i="31" s="1"/>
  <c r="C78" i="31"/>
  <c r="B49" i="31"/>
  <c r="C49" i="31"/>
  <c r="B78" i="31"/>
  <c r="G6" i="31"/>
  <c r="G7" i="31"/>
  <c r="G8" i="31"/>
  <c r="G9" i="31"/>
  <c r="G10" i="31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C6" i="31"/>
  <c r="C7" i="31"/>
  <c r="D7" i="31"/>
  <c r="C8" i="31"/>
  <c r="D8" i="31" s="1"/>
  <c r="C9" i="31"/>
  <c r="D9" i="31"/>
  <c r="C10" i="31"/>
  <c r="D10" i="31" s="1"/>
  <c r="C11" i="31"/>
  <c r="D11" i="31"/>
  <c r="C12" i="31"/>
  <c r="D12" i="31" s="1"/>
  <c r="C13" i="31"/>
  <c r="D13" i="31"/>
  <c r="C14" i="31"/>
  <c r="D14" i="31" s="1"/>
  <c r="C15" i="31"/>
  <c r="D15" i="31"/>
  <c r="C16" i="31"/>
  <c r="D16" i="31" s="1"/>
  <c r="C17" i="31"/>
  <c r="D17" i="31"/>
  <c r="C18" i="31"/>
  <c r="D18" i="31" s="1"/>
  <c r="C19" i="31"/>
  <c r="D19" i="31"/>
  <c r="C20" i="31"/>
  <c r="D20" i="31" s="1"/>
  <c r="C21" i="31"/>
  <c r="D21" i="31"/>
  <c r="C22" i="31"/>
  <c r="D22" i="31" s="1"/>
  <c r="C23" i="31"/>
  <c r="D23" i="31"/>
  <c r="C24" i="31"/>
  <c r="D24" i="31" s="1"/>
  <c r="C25" i="31"/>
  <c r="D25" i="31"/>
  <c r="C26" i="31"/>
  <c r="D26" i="31" s="1"/>
  <c r="C27" i="31"/>
  <c r="D27" i="31"/>
  <c r="C28" i="31"/>
  <c r="D28" i="31" s="1"/>
  <c r="C29" i="31"/>
  <c r="D29" i="31"/>
  <c r="C30" i="31"/>
  <c r="D30" i="31" s="1"/>
  <c r="C31" i="31"/>
  <c r="D31" i="31"/>
  <c r="C32" i="31"/>
  <c r="D32" i="31" s="1"/>
  <c r="C33" i="31"/>
  <c r="D33" i="31"/>
  <c r="C34" i="31"/>
  <c r="D34" i="31" s="1"/>
  <c r="C35" i="31"/>
  <c r="D35" i="31"/>
  <c r="C36" i="31"/>
  <c r="D36" i="31" s="1"/>
  <c r="C37" i="31"/>
  <c r="D37" i="31"/>
  <c r="C38" i="31"/>
  <c r="D38" i="31" s="1"/>
  <c r="C39" i="31"/>
  <c r="D39" i="31"/>
  <c r="C40" i="31"/>
  <c r="D40" i="31" s="1"/>
  <c r="G58" i="31"/>
  <c r="H53" i="31"/>
  <c r="I53" i="31"/>
  <c r="H52" i="31"/>
  <c r="I52" i="31"/>
  <c r="H50" i="31"/>
  <c r="I50" i="31" s="1"/>
  <c r="H49" i="31"/>
  <c r="I49" i="31"/>
  <c r="D49" i="31"/>
  <c r="G48" i="31"/>
  <c r="B48" i="31"/>
  <c r="G47" i="31"/>
  <c r="H47" i="31"/>
  <c r="I47" i="31" s="1"/>
  <c r="B47" i="31"/>
  <c r="G46" i="31"/>
  <c r="H46" i="31"/>
  <c r="I46" i="31"/>
  <c r="B46" i="31"/>
  <c r="H45" i="31"/>
  <c r="I45" i="31" s="1"/>
  <c r="C45" i="31"/>
  <c r="D45" i="31"/>
  <c r="E78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0" i="2"/>
  <c r="H50" i="2" s="1"/>
  <c r="G52" i="2"/>
  <c r="I78" i="2" s="1"/>
  <c r="G53" i="2"/>
  <c r="H78" i="2"/>
  <c r="G49" i="2"/>
  <c r="B50" i="2"/>
  <c r="B52" i="2"/>
  <c r="C52" i="2" s="1"/>
  <c r="D52" i="2" s="1"/>
  <c r="B53" i="2"/>
  <c r="C53" i="2" s="1"/>
  <c r="B49" i="2"/>
  <c r="G58" i="2"/>
  <c r="G57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56" i="2"/>
  <c r="C55" i="2"/>
  <c r="C45" i="2"/>
  <c r="D45" i="2"/>
  <c r="H45" i="2"/>
  <c r="B46" i="2"/>
  <c r="G46" i="2"/>
  <c r="B47" i="2"/>
  <c r="C47" i="2"/>
  <c r="D47" i="2" s="1"/>
  <c r="G47" i="2"/>
  <c r="H47" i="2" s="1"/>
  <c r="B48" i="2"/>
  <c r="C49" i="2"/>
  <c r="B78" i="2" s="1"/>
  <c r="D49" i="2"/>
  <c r="C50" i="2"/>
  <c r="D50" i="2"/>
  <c r="H53" i="2"/>
  <c r="G51" i="2" l="1"/>
  <c r="J78" i="2"/>
  <c r="H46" i="2"/>
  <c r="C78" i="32"/>
  <c r="D53" i="32"/>
  <c r="G59" i="33"/>
  <c r="G58" i="33"/>
  <c r="G56" i="33"/>
  <c r="D78" i="33"/>
  <c r="D52" i="33"/>
  <c r="C78" i="37"/>
  <c r="D53" i="37"/>
  <c r="B51" i="2"/>
  <c r="D52" i="31"/>
  <c r="D6" i="31"/>
  <c r="C47" i="31"/>
  <c r="D47" i="31" s="1"/>
  <c r="G57" i="31"/>
  <c r="G55" i="31"/>
  <c r="H78" i="31"/>
  <c r="G51" i="31"/>
  <c r="C53" i="35"/>
  <c r="B51" i="35"/>
  <c r="D10" i="37"/>
  <c r="C58" i="37" s="1"/>
  <c r="C46" i="37"/>
  <c r="D46" i="37" s="1"/>
  <c r="G78" i="2"/>
  <c r="H49" i="2"/>
  <c r="C46" i="31"/>
  <c r="D46" i="31" s="1"/>
  <c r="G59" i="31"/>
  <c r="D50" i="31"/>
  <c r="E78" i="31"/>
  <c r="C55" i="32"/>
  <c r="C46" i="32"/>
  <c r="D46" i="32" s="1"/>
  <c r="G57" i="32"/>
  <c r="G55" i="32"/>
  <c r="D52" i="32"/>
  <c r="D78" i="32"/>
  <c r="I78" i="32"/>
  <c r="D53" i="33"/>
  <c r="G57" i="33"/>
  <c r="J78" i="33"/>
  <c r="H50" i="33"/>
  <c r="I50" i="33" s="1"/>
  <c r="G59" i="36"/>
  <c r="G58" i="36"/>
  <c r="G56" i="36"/>
  <c r="G56" i="2"/>
  <c r="G55" i="2"/>
  <c r="G59" i="2"/>
  <c r="D6" i="33"/>
  <c r="C46" i="33"/>
  <c r="D46" i="33" s="1"/>
  <c r="B78" i="33"/>
  <c r="D49" i="33"/>
  <c r="C59" i="2"/>
  <c r="C57" i="2"/>
  <c r="C58" i="2"/>
  <c r="H52" i="2"/>
  <c r="C46" i="2"/>
  <c r="D46" i="2" s="1"/>
  <c r="C78" i="2"/>
  <c r="D53" i="2"/>
  <c r="D78" i="2"/>
  <c r="G56" i="31"/>
  <c r="C58" i="32"/>
  <c r="C47" i="33"/>
  <c r="D47" i="33" s="1"/>
  <c r="C58" i="34"/>
  <c r="C78" i="34"/>
  <c r="D53" i="34"/>
  <c r="H52" i="35"/>
  <c r="I52" i="35" s="1"/>
  <c r="G55" i="36"/>
  <c r="C59" i="37"/>
  <c r="C57" i="37"/>
  <c r="C55" i="37"/>
  <c r="C52" i="34"/>
  <c r="B51" i="34"/>
  <c r="D7" i="35"/>
  <c r="C58" i="35" s="1"/>
  <c r="C46" i="35"/>
  <c r="D46" i="35" s="1"/>
  <c r="G59" i="35"/>
  <c r="C59" i="36"/>
  <c r="C57" i="36"/>
  <c r="C55" i="36"/>
  <c r="C58" i="36"/>
  <c r="C56" i="36"/>
  <c r="C56" i="37"/>
  <c r="C56" i="32"/>
  <c r="H53" i="33"/>
  <c r="I53" i="33" s="1"/>
  <c r="C56" i="35"/>
  <c r="B78" i="35"/>
  <c r="D49" i="35"/>
  <c r="B78" i="36"/>
  <c r="D49" i="36"/>
  <c r="D50" i="37"/>
  <c r="E78" i="37"/>
  <c r="C55" i="34"/>
  <c r="C57" i="34"/>
  <c r="C59" i="34"/>
  <c r="G51" i="35"/>
  <c r="G55" i="35"/>
  <c r="G57" i="35"/>
  <c r="H78" i="35"/>
  <c r="J78" i="35"/>
  <c r="C52" i="36"/>
  <c r="C47" i="37"/>
  <c r="D47" i="37" s="1"/>
  <c r="C56" i="34"/>
  <c r="G56" i="35"/>
  <c r="G58" i="35"/>
  <c r="C78" i="35" l="1"/>
  <c r="D53" i="35"/>
  <c r="D52" i="36"/>
  <c r="D78" i="36"/>
  <c r="C58" i="33"/>
  <c r="C56" i="33"/>
  <c r="C59" i="33"/>
  <c r="C55" i="33"/>
  <c r="C57" i="33"/>
  <c r="C57" i="35"/>
  <c r="C55" i="35"/>
  <c r="C59" i="35"/>
  <c r="D52" i="34"/>
  <c r="D78" i="34"/>
  <c r="C59" i="31"/>
  <c r="C55" i="31"/>
  <c r="C57" i="31"/>
  <c r="C56" i="31"/>
  <c r="C58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 Kirkland</author>
  </authors>
  <commentList>
    <comment ref="K45" authorId="0" shapeId="0" xr:uid="{00000000-0006-0000-0000-000001000000}">
      <text>
        <r>
          <rPr>
            <sz val="9"/>
            <color indexed="81"/>
            <rFont val="Arial"/>
          </rPr>
          <t xml:space="preserve">Median = the middle/central value. Measure of "average" or central tendency, for general achievement.
</t>
        </r>
      </text>
    </comment>
    <comment ref="K46" authorId="0" shapeId="0" xr:uid="{00000000-0006-0000-0000-000002000000}">
      <text>
        <r>
          <rPr>
            <sz val="9"/>
            <color indexed="81"/>
            <rFont val="Arial"/>
          </rPr>
          <t xml:space="preserve">Mean = Sum of scores/# of scores; the "average" can be distorted by outliers (really high or low scores) 
</t>
        </r>
      </text>
    </comment>
    <comment ref="K47" authorId="0" shapeId="0" xr:uid="{00000000-0006-0000-0000-000003000000}">
      <text>
        <r>
          <rPr>
            <sz val="9"/>
            <color indexed="81"/>
            <rFont val="Arial"/>
          </rPr>
          <t xml:space="preserve">Lowest 25% of the class are at or below this score.
</t>
        </r>
      </text>
    </comment>
    <comment ref="K48" authorId="0" shapeId="0" xr:uid="{00000000-0006-0000-0000-000004000000}">
      <text>
        <r>
          <rPr>
            <sz val="9"/>
            <color indexed="81"/>
            <rFont val="Arial"/>
          </rPr>
          <t xml:space="preserve">Top 25% of the class are at or below this score.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 Kirkland</author>
  </authors>
  <commentList>
    <comment ref="K45" authorId="0" shapeId="0" xr:uid="{00000000-0006-0000-0100-000001000000}">
      <text>
        <r>
          <rPr>
            <sz val="9"/>
            <color indexed="81"/>
            <rFont val="Arial"/>
          </rPr>
          <t xml:space="preserve">Median = the middle/central value. Measure of "average" or central tendency, for general achievement.
</t>
        </r>
      </text>
    </comment>
    <comment ref="K46" authorId="0" shapeId="0" xr:uid="{00000000-0006-0000-0100-000002000000}">
      <text>
        <r>
          <rPr>
            <sz val="9"/>
            <color indexed="81"/>
            <rFont val="Arial"/>
          </rPr>
          <t xml:space="preserve">Mean = Sum of scores/# of scores; the "average" can be distorted by outliers (really high or low scores) 
</t>
        </r>
      </text>
    </comment>
    <comment ref="K47" authorId="0" shapeId="0" xr:uid="{00000000-0006-0000-0100-000003000000}">
      <text>
        <r>
          <rPr>
            <sz val="9"/>
            <color indexed="81"/>
            <rFont val="Arial"/>
          </rPr>
          <t xml:space="preserve">Lowest 25% of the class are at or below this score.
</t>
        </r>
      </text>
    </comment>
    <comment ref="K48" authorId="0" shapeId="0" xr:uid="{00000000-0006-0000-0100-000004000000}">
      <text>
        <r>
          <rPr>
            <sz val="9"/>
            <color indexed="81"/>
            <rFont val="Arial"/>
          </rPr>
          <t xml:space="preserve">Top 25% of the class are at or below this score.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 Kirkland</author>
  </authors>
  <commentList>
    <comment ref="K45" authorId="0" shapeId="0" xr:uid="{00000000-0006-0000-0200-000001000000}">
      <text>
        <r>
          <rPr>
            <sz val="9"/>
            <color indexed="81"/>
            <rFont val="Arial"/>
          </rPr>
          <t xml:space="preserve">Median = the middle/central value. Measure of "average" or central tendency, for general achievement.
</t>
        </r>
      </text>
    </comment>
    <comment ref="K46" authorId="0" shapeId="0" xr:uid="{00000000-0006-0000-0200-000002000000}">
      <text>
        <r>
          <rPr>
            <sz val="9"/>
            <color indexed="81"/>
            <rFont val="Arial"/>
          </rPr>
          <t xml:space="preserve">Mean = Sum of scores/# of scores; the "average" can be distorted by outliers (really high or low scores) 
</t>
        </r>
      </text>
    </comment>
    <comment ref="K47" authorId="0" shapeId="0" xr:uid="{00000000-0006-0000-0200-000003000000}">
      <text>
        <r>
          <rPr>
            <sz val="9"/>
            <color indexed="81"/>
            <rFont val="Arial"/>
          </rPr>
          <t xml:space="preserve">Lowest 25% of the class are at or below this score.
</t>
        </r>
      </text>
    </comment>
    <comment ref="K48" authorId="0" shapeId="0" xr:uid="{00000000-0006-0000-0200-000004000000}">
      <text>
        <r>
          <rPr>
            <sz val="9"/>
            <color indexed="81"/>
            <rFont val="Arial"/>
          </rPr>
          <t xml:space="preserve">Top 25% of the class are at or below this score.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 Kirkland</author>
  </authors>
  <commentList>
    <comment ref="K45" authorId="0" shapeId="0" xr:uid="{00000000-0006-0000-0300-000001000000}">
      <text>
        <r>
          <rPr>
            <sz val="9"/>
            <color indexed="81"/>
            <rFont val="Arial"/>
          </rPr>
          <t xml:space="preserve">Median = the middle/central value. Measure of "average" or central tendency, for general achievement.
</t>
        </r>
      </text>
    </comment>
    <comment ref="K46" authorId="0" shapeId="0" xr:uid="{00000000-0006-0000-0300-000002000000}">
      <text>
        <r>
          <rPr>
            <sz val="9"/>
            <color indexed="81"/>
            <rFont val="Arial"/>
          </rPr>
          <t xml:space="preserve">Mean = Sum of scores/# of scores; the "average" can be distorted by outliers (really high or low scores) 
</t>
        </r>
      </text>
    </comment>
    <comment ref="K47" authorId="0" shapeId="0" xr:uid="{00000000-0006-0000-0300-000003000000}">
      <text>
        <r>
          <rPr>
            <sz val="9"/>
            <color indexed="81"/>
            <rFont val="Arial"/>
          </rPr>
          <t xml:space="preserve">Lowest 25% of the class are at or below this score.
</t>
        </r>
      </text>
    </comment>
    <comment ref="K48" authorId="0" shapeId="0" xr:uid="{00000000-0006-0000-0300-000004000000}">
      <text>
        <r>
          <rPr>
            <sz val="9"/>
            <color indexed="81"/>
            <rFont val="Arial"/>
          </rPr>
          <t xml:space="preserve">Top 25% of the class are at or below this score.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 Kirkland</author>
  </authors>
  <commentList>
    <comment ref="K45" authorId="0" shapeId="0" xr:uid="{00000000-0006-0000-0400-000001000000}">
      <text>
        <r>
          <rPr>
            <sz val="9"/>
            <color indexed="81"/>
            <rFont val="Arial"/>
          </rPr>
          <t xml:space="preserve">Median = the middle/central value. Measure of "average" or central tendency, for general achievement.
</t>
        </r>
      </text>
    </comment>
    <comment ref="K46" authorId="0" shapeId="0" xr:uid="{00000000-0006-0000-0400-000002000000}">
      <text>
        <r>
          <rPr>
            <sz val="9"/>
            <color indexed="81"/>
            <rFont val="Arial"/>
          </rPr>
          <t xml:space="preserve">Mean = Sum of scores/# of scores; the "average" can be distorted by outliers (really high or low scores) 
</t>
        </r>
      </text>
    </comment>
    <comment ref="K47" authorId="0" shapeId="0" xr:uid="{00000000-0006-0000-0400-000003000000}">
      <text>
        <r>
          <rPr>
            <sz val="9"/>
            <color indexed="81"/>
            <rFont val="Arial"/>
          </rPr>
          <t xml:space="preserve">Lowest 25% of the class are at or below this score.
</t>
        </r>
      </text>
    </comment>
    <comment ref="K48" authorId="0" shapeId="0" xr:uid="{00000000-0006-0000-0400-000004000000}">
      <text>
        <r>
          <rPr>
            <sz val="9"/>
            <color indexed="81"/>
            <rFont val="Arial"/>
          </rPr>
          <t xml:space="preserve">Top 25% of the class are at or below this score.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 Kirkland</author>
  </authors>
  <commentList>
    <comment ref="K45" authorId="0" shapeId="0" xr:uid="{00000000-0006-0000-0500-000001000000}">
      <text>
        <r>
          <rPr>
            <sz val="9"/>
            <color indexed="81"/>
            <rFont val="Arial"/>
          </rPr>
          <t xml:space="preserve">Median = the middle/central value. Measure of "average" or central tendency, for general achievement.
</t>
        </r>
      </text>
    </comment>
    <comment ref="K46" authorId="0" shapeId="0" xr:uid="{00000000-0006-0000-0500-000002000000}">
      <text>
        <r>
          <rPr>
            <sz val="9"/>
            <color indexed="81"/>
            <rFont val="Arial"/>
          </rPr>
          <t xml:space="preserve">Mean = Sum of scores/# of scores; the "average" can be distorted by outliers (really high or low scores) 
</t>
        </r>
      </text>
    </comment>
    <comment ref="K47" authorId="0" shapeId="0" xr:uid="{00000000-0006-0000-0500-000003000000}">
      <text>
        <r>
          <rPr>
            <sz val="9"/>
            <color indexed="81"/>
            <rFont val="Arial"/>
          </rPr>
          <t xml:space="preserve">Lowest 25% of the class are at or below this score.
</t>
        </r>
      </text>
    </comment>
    <comment ref="K48" authorId="0" shapeId="0" xr:uid="{00000000-0006-0000-0500-000004000000}">
      <text>
        <r>
          <rPr>
            <sz val="9"/>
            <color indexed="81"/>
            <rFont val="Arial"/>
          </rPr>
          <t xml:space="preserve">Top 25% of the class are at or below this score.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 Kirkland</author>
  </authors>
  <commentList>
    <comment ref="K45" authorId="0" shapeId="0" xr:uid="{00000000-0006-0000-0600-000001000000}">
      <text>
        <r>
          <rPr>
            <sz val="9"/>
            <color indexed="81"/>
            <rFont val="Arial"/>
          </rPr>
          <t xml:space="preserve">Median = the middle/central value. Measure of "average" or central tendency, for general achievement.
</t>
        </r>
      </text>
    </comment>
    <comment ref="K46" authorId="0" shapeId="0" xr:uid="{00000000-0006-0000-0600-000002000000}">
      <text>
        <r>
          <rPr>
            <sz val="9"/>
            <color indexed="81"/>
            <rFont val="Arial"/>
          </rPr>
          <t xml:space="preserve">Mean = Sum of scores/# of scores; the "average" can be distorted by outliers (really high or low scores) 
</t>
        </r>
      </text>
    </comment>
    <comment ref="K47" authorId="0" shapeId="0" xr:uid="{00000000-0006-0000-0600-000003000000}">
      <text>
        <r>
          <rPr>
            <sz val="9"/>
            <color indexed="81"/>
            <rFont val="Arial"/>
          </rPr>
          <t xml:space="preserve">Lowest 25% of the class are at or below this score.
</t>
        </r>
      </text>
    </comment>
    <comment ref="K48" authorId="0" shapeId="0" xr:uid="{00000000-0006-0000-0600-000004000000}">
      <text>
        <r>
          <rPr>
            <sz val="9"/>
            <color indexed="81"/>
            <rFont val="Arial"/>
          </rPr>
          <t xml:space="preserve">Top 25% of the class are at or below this score.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 Kirkland</author>
  </authors>
  <commentList>
    <comment ref="K45" authorId="0" shapeId="0" xr:uid="{00000000-0006-0000-0700-000001000000}">
      <text>
        <r>
          <rPr>
            <sz val="9"/>
            <color indexed="81"/>
            <rFont val="Arial"/>
          </rPr>
          <t xml:space="preserve">Median = the middle/central value. Measure of "average" or central tendency, for general achievement.
</t>
        </r>
      </text>
    </comment>
    <comment ref="K46" authorId="0" shapeId="0" xr:uid="{00000000-0006-0000-0700-000002000000}">
      <text>
        <r>
          <rPr>
            <sz val="9"/>
            <color indexed="81"/>
            <rFont val="Arial"/>
          </rPr>
          <t xml:space="preserve">Mean = Sum of scores/# of scores; the "average" can be distorted by outliers (really high or low scores) 
</t>
        </r>
      </text>
    </comment>
    <comment ref="K47" authorId="0" shapeId="0" xr:uid="{00000000-0006-0000-0700-000003000000}">
      <text>
        <r>
          <rPr>
            <sz val="9"/>
            <color indexed="81"/>
            <rFont val="Arial"/>
          </rPr>
          <t xml:space="preserve">Lowest 25% of the class are at or below this score.
</t>
        </r>
      </text>
    </comment>
    <comment ref="K48" authorId="0" shapeId="0" xr:uid="{00000000-0006-0000-0700-000004000000}">
      <text>
        <r>
          <rPr>
            <sz val="9"/>
            <color indexed="81"/>
            <rFont val="Arial"/>
          </rPr>
          <t xml:space="preserve">Top 25% of the class are at or below this score.
</t>
        </r>
      </text>
    </comment>
  </commentList>
</comments>
</file>

<file path=xl/sharedStrings.xml><?xml version="1.0" encoding="utf-8"?>
<sst xmlns="http://schemas.openxmlformats.org/spreadsheetml/2006/main" count="1166" uniqueCount="74">
  <si>
    <t>Letter Grade</t>
    <phoneticPr fontId="3" type="noConversion"/>
  </si>
  <si>
    <t>Trad. Test</t>
    <phoneticPr fontId="3" type="noConversion"/>
  </si>
  <si>
    <t>Perf. Assess</t>
    <phoneticPr fontId="3" type="noConversion"/>
  </si>
  <si>
    <t xml:space="preserve"> # of Students:</t>
    <phoneticPr fontId="3" type="noConversion"/>
  </si>
  <si>
    <t># of Students</t>
    <phoneticPr fontId="3" type="noConversion"/>
  </si>
  <si>
    <t>Teacher</t>
    <phoneticPr fontId="3" type="noConversion"/>
  </si>
  <si>
    <t>School</t>
    <phoneticPr fontId="3" type="noConversion"/>
  </si>
  <si>
    <t>Subject</t>
    <phoneticPr fontId="3" type="noConversion"/>
  </si>
  <si>
    <t>Unit</t>
    <phoneticPr fontId="3" type="noConversion"/>
  </si>
  <si>
    <t>Trad. Test Date</t>
    <phoneticPr fontId="3" type="noConversion"/>
  </si>
  <si>
    <t>PA Test Date</t>
    <phoneticPr fontId="3" type="noConversion"/>
  </si>
  <si>
    <t>Grade</t>
    <phoneticPr fontId="3" type="noConversion"/>
  </si>
  <si>
    <t>A</t>
    <phoneticPr fontId="3" type="noConversion"/>
  </si>
  <si>
    <t>B</t>
    <phoneticPr fontId="3" type="noConversion"/>
  </si>
  <si>
    <t>B-</t>
    <phoneticPr fontId="3" type="noConversion"/>
  </si>
  <si>
    <t>C</t>
    <phoneticPr fontId="3" type="noConversion"/>
  </si>
  <si>
    <t>D</t>
    <phoneticPr fontId="3" type="noConversion"/>
  </si>
  <si>
    <t>D-</t>
    <phoneticPr fontId="3" type="noConversion"/>
  </si>
  <si>
    <t>F</t>
    <phoneticPr fontId="3" type="noConversion"/>
  </si>
  <si>
    <t>Upper Bound</t>
    <phoneticPr fontId="3" type="noConversion"/>
  </si>
  <si>
    <t>D+</t>
    <phoneticPr fontId="3" type="noConversion"/>
  </si>
  <si>
    <t>C-</t>
    <phoneticPr fontId="3" type="noConversion"/>
  </si>
  <si>
    <t>B+</t>
    <phoneticPr fontId="3" type="noConversion"/>
  </si>
  <si>
    <t>A-</t>
    <phoneticPr fontId="3" type="noConversion"/>
  </si>
  <si>
    <t>A+</t>
    <phoneticPr fontId="3" type="noConversion"/>
  </si>
  <si>
    <t>Note: Values must be in ascending order for formulas to work.</t>
    <phoneticPr fontId="3" type="noConversion"/>
  </si>
  <si>
    <t>Percentage</t>
    <phoneticPr fontId="3" type="noConversion"/>
  </si>
  <si>
    <t>N/A</t>
    <phoneticPr fontId="3" type="noConversion"/>
  </si>
  <si>
    <t>Distribution of Grades</t>
    <phoneticPr fontId="3" type="noConversion"/>
  </si>
  <si>
    <t>Total Possible</t>
  </si>
  <si>
    <t>Percentage</t>
  </si>
  <si>
    <t>ST. Dev.</t>
  </si>
  <si>
    <t>Letter Grade</t>
  </si>
  <si>
    <t>Top Quartile:</t>
  </si>
  <si>
    <t>Lowest Score:</t>
  </si>
  <si>
    <t>Highest Score:</t>
  </si>
  <si>
    <t>Total Possible:</t>
  </si>
  <si>
    <t>Performance Assessment</t>
  </si>
  <si>
    <t>Range:</t>
  </si>
  <si>
    <t>Bottom Quartile:</t>
  </si>
  <si>
    <t>C+</t>
  </si>
  <si>
    <t>Grade:</t>
  </si>
  <si>
    <t>%</t>
  </si>
  <si>
    <t>N/A</t>
  </si>
  <si>
    <t>N</t>
  </si>
  <si>
    <t>Trad. Test Median</t>
    <phoneticPr fontId="3" type="noConversion"/>
  </si>
  <si>
    <t>Traditional Test</t>
    <phoneticPr fontId="3" type="noConversion"/>
  </si>
  <si>
    <t>Trad. Test Mean</t>
    <phoneticPr fontId="3" type="noConversion"/>
  </si>
  <si>
    <t>Student</t>
    <phoneticPr fontId="3" type="noConversion"/>
  </si>
  <si>
    <t>Lower Bound</t>
    <phoneticPr fontId="3" type="noConversion"/>
  </si>
  <si>
    <t>As</t>
  </si>
  <si>
    <t>Bs</t>
  </si>
  <si>
    <t>Cs</t>
  </si>
  <si>
    <t>Ds</t>
  </si>
  <si>
    <t>Fs</t>
  </si>
  <si>
    <t>opening price</t>
  </si>
  <si>
    <t>high price</t>
  </si>
  <si>
    <t>low price</t>
  </si>
  <si>
    <t>closing price</t>
  </si>
  <si>
    <t>Date</t>
  </si>
  <si>
    <t>Traditional Test &amp; Performance Assessment Statistical Analysis</t>
  </si>
  <si>
    <t>PA Median</t>
  </si>
  <si>
    <t>PA Mean</t>
  </si>
  <si>
    <t>Median</t>
  </si>
  <si>
    <t>Mean</t>
  </si>
  <si>
    <r>
      <t xml:space="preserve">Directions: </t>
    </r>
    <r>
      <rPr>
        <sz val="10"/>
        <rFont val="Arial"/>
      </rPr>
      <t xml:space="preserve">
</t>
    </r>
    <r>
      <rPr>
        <i/>
        <sz val="10"/>
        <rFont val="Arial"/>
        <family val="2"/>
      </rPr>
      <t>Scroll over words below to review meaning.</t>
    </r>
  </si>
  <si>
    <t>Bottom Quartile</t>
  </si>
  <si>
    <t xml:space="preserve">Top Quartile </t>
  </si>
  <si>
    <t>Traditional Test Grading Scale</t>
  </si>
  <si>
    <t>Performance Assessment
Rubric Scale</t>
  </si>
  <si>
    <t>Lower Bound</t>
  </si>
  <si>
    <t>Upper Bound</t>
  </si>
  <si>
    <t>Note: Values must be in ascending order for formulas to work.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</si>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</sst>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"/>
  </numFmts>
  <fonts count="13" x14ac:knownFonts="1">
    <font>
      <sz val="10"/>
      <name val="Arial"/>
    </font>
    <font>
      <sz val="10"/>
      <name val="Arial"/>
    </font>
    <font>
      <b/>
      <sz val="10"/>
      <name val="Arial"/>
    </font>
    <font>
      <sz val="8"/>
      <name val="Arial"/>
    </font>
    <font>
      <b/>
      <i/>
      <sz val="10"/>
      <name val="Arial"/>
      <family val="2"/>
    </font>
    <font>
      <sz val="10"/>
      <name val="Arial"/>
    </font>
    <font>
      <i/>
      <sz val="10"/>
      <name val="Arial"/>
      <family val="2"/>
    </font>
    <font>
      <sz val="10"/>
      <color theme="0"/>
      <name val="Arial"/>
    </font>
    <font>
      <b/>
      <sz val="12"/>
      <name val="Arial"/>
    </font>
    <font>
      <sz val="9"/>
      <color indexed="81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u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</fills>
  <borders count="32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10" fontId="0" fillId="0" borderId="0" xfId="0" applyNumberFormat="1"/>
    <xf numFmtId="165" fontId="0" fillId="0" borderId="0" xfId="0" applyNumberFormat="1"/>
    <xf numFmtId="0" fontId="2" fillId="0" borderId="0" xfId="0" applyFont="1" applyFill="1" applyBorder="1" applyAlignment="1">
      <alignment vertical="top" wrapText="1"/>
    </xf>
    <xf numFmtId="164" fontId="0" fillId="0" borderId="0" xfId="0" applyNumberFormat="1" applyFill="1" applyBorder="1" applyAlignment="1">
      <alignment vertical="top" wrapText="1"/>
    </xf>
    <xf numFmtId="9" fontId="0" fillId="0" borderId="0" xfId="0" applyNumberFormat="1"/>
    <xf numFmtId="9" fontId="0" fillId="0" borderId="1" xfId="0" applyNumberForma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7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166" fontId="0" fillId="0" borderId="0" xfId="1" applyNumberFormat="1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2" fillId="2" borderId="7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2" fillId="0" borderId="8" xfId="0" applyFont="1" applyFill="1" applyBorder="1"/>
    <xf numFmtId="0" fontId="2" fillId="0" borderId="8" xfId="0" applyFont="1" applyBorder="1"/>
    <xf numFmtId="9" fontId="2" fillId="2" borderId="7" xfId="0" applyNumberFormat="1" applyFont="1" applyFill="1" applyBorder="1" applyAlignment="1">
      <alignment horizontal="center"/>
    </xf>
    <xf numFmtId="10" fontId="2" fillId="2" borderId="7" xfId="0" applyNumberFormat="1" applyFont="1" applyFill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top" wrapText="1"/>
    </xf>
    <xf numFmtId="9" fontId="2" fillId="2" borderId="9" xfId="0" applyNumberFormat="1" applyFont="1" applyFill="1" applyBorder="1" applyAlignment="1">
      <alignment horizontal="center" vertical="top" wrapText="1"/>
    </xf>
    <xf numFmtId="10" fontId="0" fillId="0" borderId="0" xfId="0" applyNumberFormat="1" applyFill="1" applyBorder="1" applyAlignment="1">
      <alignment horizontal="center" vertical="top" wrapText="1"/>
    </xf>
    <xf numFmtId="10" fontId="5" fillId="0" borderId="0" xfId="0" applyNumberFormat="1" applyFont="1" applyFill="1" applyBorder="1" applyAlignment="1">
      <alignment horizontal="center" vertical="top" wrapText="1"/>
    </xf>
    <xf numFmtId="10" fontId="2" fillId="0" borderId="0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top" wrapText="1"/>
    </xf>
    <xf numFmtId="9" fontId="0" fillId="3" borderId="7" xfId="0" applyNumberFormat="1" applyFill="1" applyBorder="1" applyAlignment="1">
      <alignment horizontal="center" vertical="top" wrapText="1"/>
    </xf>
    <xf numFmtId="10" fontId="0" fillId="3" borderId="7" xfId="0" applyNumberFormat="1" applyFill="1" applyBorder="1" applyAlignment="1">
      <alignment horizontal="center" vertical="top" wrapText="1"/>
    </xf>
    <xf numFmtId="9" fontId="0" fillId="3" borderId="3" xfId="0" applyNumberFormat="1" applyFill="1" applyBorder="1" applyAlignment="1">
      <alignment horizontal="center" vertical="top"/>
    </xf>
    <xf numFmtId="10" fontId="5" fillId="3" borderId="7" xfId="0" applyNumberFormat="1" applyFont="1" applyFill="1" applyBorder="1" applyAlignment="1">
      <alignment horizontal="center" vertical="top" wrapText="1"/>
    </xf>
    <xf numFmtId="9" fontId="0" fillId="3" borderId="10" xfId="0" applyNumberFormat="1" applyFill="1" applyBorder="1" applyAlignment="1">
      <alignment horizontal="center" vertical="top"/>
    </xf>
    <xf numFmtId="9" fontId="0" fillId="3" borderId="7" xfId="0" applyNumberFormat="1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2" fontId="0" fillId="3" borderId="11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/>
    </xf>
    <xf numFmtId="164" fontId="0" fillId="3" borderId="11" xfId="0" applyNumberFormat="1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9" fontId="0" fillId="3" borderId="10" xfId="0" applyNumberFormat="1" applyFill="1" applyBorder="1" applyAlignment="1">
      <alignment horizontal="center" vertical="top" wrapText="1"/>
    </xf>
    <xf numFmtId="2" fontId="0" fillId="3" borderId="7" xfId="0" applyNumberFormat="1" applyFill="1" applyBorder="1" applyAlignment="1">
      <alignment horizontal="center" vertical="top" wrapText="1"/>
    </xf>
    <xf numFmtId="9" fontId="0" fillId="3" borderId="12" xfId="0" applyNumberFormat="1" applyFill="1" applyBorder="1" applyAlignment="1">
      <alignment horizontal="center" vertical="top" wrapText="1"/>
    </xf>
    <xf numFmtId="10" fontId="2" fillId="4" borderId="12" xfId="0" applyNumberFormat="1" applyFont="1" applyFill="1" applyBorder="1" applyAlignment="1">
      <alignment vertical="top" wrapText="1"/>
    </xf>
    <xf numFmtId="0" fontId="2" fillId="4" borderId="12" xfId="0" applyFont="1" applyFill="1" applyBorder="1" applyAlignment="1">
      <alignment vertical="top" wrapText="1"/>
    </xf>
    <xf numFmtId="10" fontId="2" fillId="4" borderId="7" xfId="0" applyNumberFormat="1" applyFont="1" applyFill="1" applyBorder="1" applyAlignment="1">
      <alignment vertical="top" wrapText="1"/>
    </xf>
    <xf numFmtId="0" fontId="2" fillId="4" borderId="9" xfId="0" applyFont="1" applyFill="1" applyBorder="1" applyAlignment="1">
      <alignment vertical="top" wrapText="1"/>
    </xf>
    <xf numFmtId="0" fontId="2" fillId="4" borderId="7" xfId="0" applyFont="1" applyFill="1" applyBorder="1" applyAlignment="1">
      <alignment vertical="top" wrapText="1"/>
    </xf>
    <xf numFmtId="0" fontId="2" fillId="4" borderId="13" xfId="0" applyFont="1" applyFill="1" applyBorder="1" applyAlignment="1">
      <alignment vertical="top" wrapText="1"/>
    </xf>
    <xf numFmtId="10" fontId="2" fillId="0" borderId="14" xfId="0" applyNumberFormat="1" applyFont="1" applyFill="1" applyBorder="1" applyAlignment="1">
      <alignment horizontal="center" vertical="top" wrapText="1"/>
    </xf>
    <xf numFmtId="10" fontId="0" fillId="0" borderId="11" xfId="0" applyNumberFormat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0" fontId="2" fillId="2" borderId="9" xfId="0" applyNumberFormat="1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2" fillId="2" borderId="16" xfId="0" applyFont="1" applyFill="1" applyBorder="1" applyAlignment="1">
      <alignment horizontal="center" vertical="top" wrapText="1"/>
    </xf>
    <xf numFmtId="10" fontId="2" fillId="2" borderId="16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 wrapText="1"/>
    </xf>
    <xf numFmtId="9" fontId="0" fillId="0" borderId="0" xfId="0" applyNumberFormat="1" applyAlignment="1">
      <alignment horizontal="right" wrapText="1"/>
    </xf>
    <xf numFmtId="10" fontId="0" fillId="0" borderId="0" xfId="0" applyNumberFormat="1" applyAlignment="1">
      <alignment horizontal="right" wrapText="1"/>
    </xf>
    <xf numFmtId="0" fontId="0" fillId="0" borderId="17" xfId="0" applyBorder="1" applyAlignment="1">
      <alignment horizontal="right" wrapText="1"/>
    </xf>
    <xf numFmtId="10" fontId="0" fillId="0" borderId="17" xfId="0" applyNumberFormat="1" applyBorder="1" applyAlignment="1">
      <alignment horizontal="right" wrapText="1"/>
    </xf>
    <xf numFmtId="10" fontId="0" fillId="0" borderId="18" xfId="0" applyNumberFormat="1" applyBorder="1" applyAlignment="1">
      <alignment horizontal="right" wrapText="1"/>
    </xf>
    <xf numFmtId="0" fontId="0" fillId="0" borderId="18" xfId="0" applyBorder="1" applyAlignment="1">
      <alignment horizontal="right" wrapText="1"/>
    </xf>
    <xf numFmtId="165" fontId="0" fillId="0" borderId="17" xfId="0" applyNumberFormat="1" applyBorder="1" applyAlignment="1">
      <alignment horizontal="right" wrapText="1"/>
    </xf>
    <xf numFmtId="165" fontId="0" fillId="0" borderId="18" xfId="0" applyNumberFormat="1" applyBorder="1" applyAlignment="1">
      <alignment horizontal="right" wrapText="1"/>
    </xf>
    <xf numFmtId="0" fontId="0" fillId="0" borderId="17" xfId="0" applyBorder="1"/>
    <xf numFmtId="0" fontId="0" fillId="3" borderId="7" xfId="0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9" fontId="0" fillId="3" borderId="5" xfId="0" applyNumberFormat="1" applyFill="1" applyBorder="1" applyAlignment="1" applyProtection="1">
      <alignment horizontal="center"/>
    </xf>
    <xf numFmtId="10" fontId="0" fillId="3" borderId="5" xfId="0" applyNumberFormat="1" applyFill="1" applyBorder="1" applyAlignment="1" applyProtection="1">
      <alignment horizontal="center"/>
    </xf>
    <xf numFmtId="9" fontId="0" fillId="3" borderId="6" xfId="0" applyNumberFormat="1" applyFill="1" applyBorder="1" applyAlignment="1" applyProtection="1">
      <alignment horizontal="center"/>
    </xf>
    <xf numFmtId="10" fontId="0" fillId="3" borderId="6" xfId="0" applyNumberFormat="1" applyFill="1" applyBorder="1" applyAlignment="1" applyProtection="1">
      <alignment horizontal="center"/>
    </xf>
    <xf numFmtId="0" fontId="6" fillId="0" borderId="0" xfId="0" applyFont="1"/>
    <xf numFmtId="10" fontId="0" fillId="0" borderId="19" xfId="1" applyNumberFormat="1" applyFont="1" applyBorder="1" applyAlignment="1">
      <alignment horizontal="center"/>
    </xf>
    <xf numFmtId="10" fontId="0" fillId="0" borderId="20" xfId="1" applyNumberFormat="1" applyFont="1" applyBorder="1" applyAlignment="1">
      <alignment horizontal="center"/>
    </xf>
    <xf numFmtId="10" fontId="0" fillId="0" borderId="19" xfId="0" applyNumberFormat="1" applyBorder="1" applyAlignment="1">
      <alignment horizontal="center"/>
    </xf>
    <xf numFmtId="10" fontId="0" fillId="0" borderId="20" xfId="0" applyNumberFormat="1" applyBorder="1" applyAlignment="1">
      <alignment horizontal="center"/>
    </xf>
    <xf numFmtId="0" fontId="2" fillId="2" borderId="7" xfId="0" applyFont="1" applyFill="1" applyBorder="1" applyAlignment="1">
      <alignment vertical="top"/>
    </xf>
    <xf numFmtId="0" fontId="0" fillId="2" borderId="7" xfId="0" applyFill="1" applyBorder="1"/>
    <xf numFmtId="0" fontId="6" fillId="4" borderId="7" xfId="0" applyFont="1" applyFill="1" applyBorder="1" applyAlignment="1">
      <alignment vertical="top" wrapText="1"/>
    </xf>
    <xf numFmtId="2" fontId="6" fillId="3" borderId="3" xfId="0" applyNumberFormat="1" applyFont="1" applyFill="1" applyBorder="1" applyAlignment="1">
      <alignment horizontal="center" vertical="top"/>
    </xf>
    <xf numFmtId="9" fontId="6" fillId="3" borderId="7" xfId="0" applyNumberFormat="1" applyFont="1" applyFill="1" applyBorder="1" applyAlignment="1">
      <alignment horizontal="center" vertical="top"/>
    </xf>
    <xf numFmtId="10" fontId="6" fillId="3" borderId="7" xfId="0" applyNumberFormat="1" applyFont="1" applyFill="1" applyBorder="1" applyAlignment="1">
      <alignment horizontal="center" vertical="top" wrapText="1"/>
    </xf>
    <xf numFmtId="10" fontId="6" fillId="0" borderId="0" xfId="0" applyNumberFormat="1" applyFont="1" applyFill="1" applyBorder="1" applyAlignment="1">
      <alignment horizontal="center" vertical="top" wrapText="1"/>
    </xf>
    <xf numFmtId="2" fontId="6" fillId="3" borderId="7" xfId="0" applyNumberFormat="1" applyFont="1" applyFill="1" applyBorder="1" applyAlignment="1">
      <alignment horizontal="center" vertical="top" wrapText="1"/>
    </xf>
    <xf numFmtId="9" fontId="6" fillId="3" borderId="10" xfId="0" applyNumberFormat="1" applyFont="1" applyFill="1" applyBorder="1" applyAlignment="1">
      <alignment horizontal="center" vertical="top" wrapText="1"/>
    </xf>
    <xf numFmtId="10" fontId="6" fillId="4" borderId="7" xfId="0" applyNumberFormat="1" applyFont="1" applyFill="1" applyBorder="1" applyAlignment="1">
      <alignment vertical="top" wrapText="1"/>
    </xf>
    <xf numFmtId="164" fontId="6" fillId="3" borderId="3" xfId="0" applyNumberFormat="1" applyFont="1" applyFill="1" applyBorder="1" applyAlignment="1">
      <alignment horizontal="center" vertical="top" wrapText="1"/>
    </xf>
    <xf numFmtId="9" fontId="6" fillId="3" borderId="7" xfId="0" applyNumberFormat="1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164" fontId="0" fillId="0" borderId="0" xfId="0" applyNumberFormat="1"/>
    <xf numFmtId="0" fontId="7" fillId="0" borderId="0" xfId="0" applyFont="1"/>
    <xf numFmtId="9" fontId="7" fillId="0" borderId="0" xfId="0" applyNumberFormat="1" applyFont="1"/>
    <xf numFmtId="10" fontId="7" fillId="0" borderId="0" xfId="0" applyNumberFormat="1" applyFont="1"/>
    <xf numFmtId="14" fontId="7" fillId="0" borderId="0" xfId="0" applyNumberFormat="1" applyFont="1"/>
    <xf numFmtId="2" fontId="7" fillId="0" borderId="0" xfId="1" applyNumberFormat="1" applyFont="1"/>
    <xf numFmtId="0" fontId="8" fillId="0" borderId="0" xfId="0" applyFont="1"/>
    <xf numFmtId="0" fontId="2" fillId="5" borderId="27" xfId="0" applyFont="1" applyFill="1" applyBorder="1" applyAlignment="1">
      <alignment vertical="top" wrapText="1"/>
    </xf>
    <xf numFmtId="0" fontId="0" fillId="5" borderId="0" xfId="0" applyFill="1" applyBorder="1"/>
    <xf numFmtId="0" fontId="0" fillId="5" borderId="28" xfId="0" applyFill="1" applyBorder="1"/>
    <xf numFmtId="0" fontId="2" fillId="5" borderId="21" xfId="0" applyFont="1" applyFill="1" applyBorder="1" applyAlignment="1">
      <alignment vertical="top" wrapText="1"/>
    </xf>
    <xf numFmtId="0" fontId="6" fillId="5" borderId="17" xfId="0" applyFont="1" applyFill="1" applyBorder="1"/>
    <xf numFmtId="0" fontId="6" fillId="5" borderId="22" xfId="0" applyFont="1" applyFill="1" applyBorder="1"/>
    <xf numFmtId="0" fontId="2" fillId="5" borderId="25" xfId="0" applyFont="1" applyFill="1" applyBorder="1" applyAlignment="1">
      <alignment vertical="top" wrapText="1"/>
    </xf>
    <xf numFmtId="0" fontId="0" fillId="5" borderId="18" xfId="0" applyFill="1" applyBorder="1"/>
    <xf numFmtId="0" fontId="0" fillId="5" borderId="19" xfId="0" applyFill="1" applyBorder="1"/>
    <xf numFmtId="0" fontId="2" fillId="0" borderId="31" xfId="0" applyFont="1" applyBorder="1" applyAlignment="1">
      <alignment horizontal="center" vertical="center"/>
    </xf>
    <xf numFmtId="0" fontId="0" fillId="3" borderId="23" xfId="0" applyFill="1" applyBorder="1" applyAlignment="1">
      <alignment horizontal="left"/>
    </xf>
    <xf numFmtId="0" fontId="6" fillId="0" borderId="20" xfId="0" applyFont="1" applyBorder="1" applyAlignment="1">
      <alignment horizontal="center"/>
    </xf>
    <xf numFmtId="0" fontId="1" fillId="3" borderId="23" xfId="0" applyFont="1" applyFill="1" applyBorder="1" applyAlignment="1">
      <alignment horizontal="left"/>
    </xf>
    <xf numFmtId="0" fontId="6" fillId="0" borderId="2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top" wrapText="1"/>
    </xf>
    <xf numFmtId="0" fontId="0" fillId="2" borderId="24" xfId="0" applyFill="1" applyBorder="1" applyAlignment="1">
      <alignment vertical="top" wrapText="1"/>
    </xf>
    <xf numFmtId="0" fontId="0" fillId="2" borderId="10" xfId="0" applyFill="1" applyBorder="1" applyAlignment="1">
      <alignment horizontal="center" vertical="top" wrapText="1"/>
    </xf>
    <xf numFmtId="0" fontId="12" fillId="5" borderId="26" xfId="0" applyFont="1" applyFill="1" applyBorder="1" applyAlignment="1">
      <alignment horizontal="left" wrapText="1"/>
    </xf>
    <xf numFmtId="0" fontId="12" fillId="5" borderId="18" xfId="0" applyFont="1" applyFill="1" applyBorder="1" applyAlignment="1">
      <alignment horizontal="left" wrapText="1"/>
    </xf>
    <xf numFmtId="0" fontId="12" fillId="5" borderId="19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</cellXfs>
  <cellStyles count="1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Test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1'!$A$55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'Stat Analysis 1'!$D$55:$D$59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1'!$C$55:$C$59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D9-484B-B0EC-8F6653A88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2107094184"/>
        <c:axId val="2081614040"/>
      </c:barChart>
      <c:catAx>
        <c:axId val="2107094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81614040"/>
        <c:crosses val="autoZero"/>
        <c:auto val="1"/>
        <c:lblAlgn val="ctr"/>
        <c:lblOffset val="100"/>
        <c:noMultiLvlLbl val="0"/>
      </c:catAx>
      <c:valAx>
        <c:axId val="2081614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7094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PA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3'!$A$55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rgbClr val="10253F"/>
              </a:solidFill>
            </a:ln>
          </c:spPr>
          <c:invertIfNegative val="0"/>
          <c:cat>
            <c:strRef>
              <c:f>'Stat Analysis 3'!$H$55:$H$59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3'!$G$55:$G$59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2F-384E-A91B-D572FA0EE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2099171352"/>
        <c:axId val="-2114900456"/>
      </c:barChart>
      <c:catAx>
        <c:axId val="2099171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14900456"/>
        <c:crosses val="autoZero"/>
        <c:auto val="1"/>
        <c:lblAlgn val="ctr"/>
        <c:lblOffset val="100"/>
        <c:noMultiLvlLbl val="0"/>
      </c:catAx>
      <c:valAx>
        <c:axId val="-2114900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171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Test Score Distribution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999540005952798E-2"/>
          <c:y val="0.203703703703704"/>
          <c:w val="0.86226641772871204"/>
          <c:h val="0.73611111111111105"/>
        </c:manualLayout>
      </c:layout>
      <c:stockChart>
        <c:ser>
          <c:idx val="4"/>
          <c:order val="4"/>
          <c:tx>
            <c:strRef>
              <c:f>'Stat Analysis 3'!$B$77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3'!$B$78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C-2541-A74B-540A157CA4A9}"/>
            </c:ext>
          </c:extLst>
        </c:ser>
        <c:ser>
          <c:idx val="5"/>
          <c:order val="5"/>
          <c:tx>
            <c:strRef>
              <c:f>'Stat Analysis 3'!$C$77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3'!$C$78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C-2541-A74B-540A157CA4A9}"/>
            </c:ext>
          </c:extLst>
        </c:ser>
        <c:ser>
          <c:idx val="6"/>
          <c:order val="6"/>
          <c:tx>
            <c:strRef>
              <c:f>'Stat Analysis 3'!$D$77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3'!$D$78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DC-2541-A74B-540A157CA4A9}"/>
            </c:ext>
          </c:extLst>
        </c:ser>
        <c:ser>
          <c:idx val="7"/>
          <c:order val="7"/>
          <c:tx>
            <c:strRef>
              <c:f>'Stat Analysis 3'!$E$77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3'!$E$78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DC-2541-A74B-540A157CA4A9}"/>
            </c:ext>
          </c:extLst>
        </c:ser>
        <c:ser>
          <c:idx val="0"/>
          <c:order val="0"/>
          <c:tx>
            <c:strRef>
              <c:f>'Stat Analysis 3'!$B$77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3'!$B$78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DC-2541-A74B-540A157CA4A9}"/>
            </c:ext>
          </c:extLst>
        </c:ser>
        <c:ser>
          <c:idx val="1"/>
          <c:order val="1"/>
          <c:tx>
            <c:strRef>
              <c:f>'Stat Analysis 3'!$C$77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3'!$C$78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DC-2541-A74B-540A157CA4A9}"/>
            </c:ext>
          </c:extLst>
        </c:ser>
        <c:ser>
          <c:idx val="2"/>
          <c:order val="2"/>
          <c:tx>
            <c:strRef>
              <c:f>'Stat Analysis 3'!$D$77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3'!$D$78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8DC-2541-A74B-540A157CA4A9}"/>
            </c:ext>
          </c:extLst>
        </c:ser>
        <c:ser>
          <c:idx val="3"/>
          <c:order val="3"/>
          <c:tx>
            <c:strRef>
              <c:f>'Stat Analysis 3'!$E$77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3'!$E$78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8DC-2541-A74B-540A157CA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-2114165144"/>
        <c:axId val="-2114730328"/>
      </c:stockChart>
      <c:dateAx>
        <c:axId val="-2114165144"/>
        <c:scaling>
          <c:orientation val="minMax"/>
        </c:scaling>
        <c:delete val="1"/>
        <c:axPos val="t"/>
        <c:numFmt formatCode="m/d/yy" sourceLinked="1"/>
        <c:majorTickMark val="out"/>
        <c:minorTickMark val="none"/>
        <c:tickLblPos val="nextTo"/>
        <c:crossAx val="-2114730328"/>
        <c:crosses val="max"/>
        <c:auto val="1"/>
        <c:lblOffset val="100"/>
        <c:baseTimeUnit val="days"/>
      </c:dateAx>
      <c:valAx>
        <c:axId val="-2114730328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-2114165144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Score Distribution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333968604242901E-2"/>
          <c:y val="0.211111111111111"/>
          <c:w val="0.90358016951702702"/>
          <c:h val="0.73333333333333295"/>
        </c:manualLayout>
      </c:layout>
      <c:stockChart>
        <c:ser>
          <c:idx val="0"/>
          <c:order val="0"/>
          <c:tx>
            <c:strRef>
              <c:f>'Stat Analysis 3'!$B$77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3'!$AF$78</c:f>
              <c:numCache>
                <c:formatCode>General</c:formatCode>
                <c:ptCount val="1"/>
              </c:numCache>
            </c:numRef>
          </c:cat>
          <c:val>
            <c:numRef>
              <c:f>'Stat Analysis 3'!$G$78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5-FE4C-9A7F-0ACB17E21C38}"/>
            </c:ext>
          </c:extLst>
        </c:ser>
        <c:ser>
          <c:idx val="1"/>
          <c:order val="1"/>
          <c:tx>
            <c:strRef>
              <c:f>'Stat Analysis 3'!$C$77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3'!$AF$78</c:f>
              <c:numCache>
                <c:formatCode>General</c:formatCode>
                <c:ptCount val="1"/>
              </c:numCache>
            </c:numRef>
          </c:cat>
          <c:val>
            <c:numRef>
              <c:f>'Stat Analysis 3'!$H$78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5-FE4C-9A7F-0ACB17E21C38}"/>
            </c:ext>
          </c:extLst>
        </c:ser>
        <c:ser>
          <c:idx val="2"/>
          <c:order val="2"/>
          <c:tx>
            <c:strRef>
              <c:f>'Stat Analysis 3'!$D$77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3'!$AF$78</c:f>
              <c:numCache>
                <c:formatCode>General</c:formatCode>
                <c:ptCount val="1"/>
              </c:numCache>
            </c:numRef>
          </c:cat>
          <c:val>
            <c:numRef>
              <c:f>'Stat Analysis 3'!$I$78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A5-FE4C-9A7F-0ACB17E21C38}"/>
            </c:ext>
          </c:extLst>
        </c:ser>
        <c:ser>
          <c:idx val="3"/>
          <c:order val="3"/>
          <c:tx>
            <c:strRef>
              <c:f>'Stat Analysis 3'!$E$77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3'!$AF$78</c:f>
              <c:numCache>
                <c:formatCode>General</c:formatCode>
                <c:ptCount val="1"/>
              </c:numCache>
            </c:numRef>
          </c:cat>
          <c:val>
            <c:numRef>
              <c:f>'Stat Analysis 3'!$J$78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A5-FE4C-9A7F-0ACB17E21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2107687128"/>
        <c:axId val="2081353944"/>
      </c:stockChart>
      <c:catAx>
        <c:axId val="21076871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081353944"/>
        <c:crosses val="max"/>
        <c:auto val="1"/>
        <c:lblAlgn val="ctr"/>
        <c:lblOffset val="100"/>
        <c:noMultiLvlLbl val="0"/>
      </c:catAx>
      <c:valAx>
        <c:axId val="208135394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2107687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Test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4'!$A$55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'Stat Analysis 4'!$D$55:$D$59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4'!$C$55:$C$59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C4-1F40-ABE6-0A9373865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2076503000"/>
        <c:axId val="-2115141304"/>
      </c:barChart>
      <c:catAx>
        <c:axId val="2076503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15141304"/>
        <c:crosses val="autoZero"/>
        <c:auto val="1"/>
        <c:lblAlgn val="ctr"/>
        <c:lblOffset val="100"/>
        <c:noMultiLvlLbl val="0"/>
      </c:catAx>
      <c:valAx>
        <c:axId val="-2115141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6503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PA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4'!$A$55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rgbClr val="10253F"/>
              </a:solidFill>
            </a:ln>
          </c:spPr>
          <c:invertIfNegative val="0"/>
          <c:cat>
            <c:strRef>
              <c:f>'Stat Analysis 4'!$H$55:$H$59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4'!$G$55:$G$59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7-1F43-8DB3-8A15AD834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2137841288"/>
        <c:axId val="2107791992"/>
      </c:barChart>
      <c:catAx>
        <c:axId val="-2137841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07791992"/>
        <c:crosses val="autoZero"/>
        <c:auto val="1"/>
        <c:lblAlgn val="ctr"/>
        <c:lblOffset val="100"/>
        <c:noMultiLvlLbl val="0"/>
      </c:catAx>
      <c:valAx>
        <c:axId val="2107791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7841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Test Score Distribution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999540005952798E-2"/>
          <c:y val="0.203703703703704"/>
          <c:w val="0.86226641772871204"/>
          <c:h val="0.73611111111111105"/>
        </c:manualLayout>
      </c:layout>
      <c:stockChart>
        <c:ser>
          <c:idx val="4"/>
          <c:order val="4"/>
          <c:tx>
            <c:strRef>
              <c:f>'Stat Analysis 4'!$B$77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4'!$B$78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5-994A-B54E-3BAAA9667B85}"/>
            </c:ext>
          </c:extLst>
        </c:ser>
        <c:ser>
          <c:idx val="5"/>
          <c:order val="5"/>
          <c:tx>
            <c:strRef>
              <c:f>'Stat Analysis 4'!$C$77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4'!$C$78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5-994A-B54E-3BAAA9667B85}"/>
            </c:ext>
          </c:extLst>
        </c:ser>
        <c:ser>
          <c:idx val="6"/>
          <c:order val="6"/>
          <c:tx>
            <c:strRef>
              <c:f>'Stat Analysis 4'!$D$77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4'!$D$78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E5-994A-B54E-3BAAA9667B85}"/>
            </c:ext>
          </c:extLst>
        </c:ser>
        <c:ser>
          <c:idx val="7"/>
          <c:order val="7"/>
          <c:tx>
            <c:strRef>
              <c:f>'Stat Analysis 4'!$E$77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4'!$E$78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E5-994A-B54E-3BAAA9667B85}"/>
            </c:ext>
          </c:extLst>
        </c:ser>
        <c:ser>
          <c:idx val="0"/>
          <c:order val="0"/>
          <c:tx>
            <c:strRef>
              <c:f>'Stat Analysis 4'!$B$77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4'!$B$78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E5-994A-B54E-3BAAA9667B85}"/>
            </c:ext>
          </c:extLst>
        </c:ser>
        <c:ser>
          <c:idx val="1"/>
          <c:order val="1"/>
          <c:tx>
            <c:strRef>
              <c:f>'Stat Analysis 4'!$C$77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4'!$C$78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E5-994A-B54E-3BAAA9667B85}"/>
            </c:ext>
          </c:extLst>
        </c:ser>
        <c:ser>
          <c:idx val="2"/>
          <c:order val="2"/>
          <c:tx>
            <c:strRef>
              <c:f>'Stat Analysis 4'!$D$77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4'!$D$78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7E5-994A-B54E-3BAAA9667B85}"/>
            </c:ext>
          </c:extLst>
        </c:ser>
        <c:ser>
          <c:idx val="3"/>
          <c:order val="3"/>
          <c:tx>
            <c:strRef>
              <c:f>'Stat Analysis 4'!$E$77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4'!$E$78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7E5-994A-B54E-3BAAA9667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-2137794136"/>
        <c:axId val="2102777448"/>
      </c:stockChart>
      <c:dateAx>
        <c:axId val="-2137794136"/>
        <c:scaling>
          <c:orientation val="minMax"/>
        </c:scaling>
        <c:delete val="1"/>
        <c:axPos val="t"/>
        <c:numFmt formatCode="m/d/yy" sourceLinked="1"/>
        <c:majorTickMark val="out"/>
        <c:minorTickMark val="none"/>
        <c:tickLblPos val="nextTo"/>
        <c:crossAx val="2102777448"/>
        <c:crosses val="max"/>
        <c:auto val="1"/>
        <c:lblOffset val="100"/>
        <c:baseTimeUnit val="days"/>
      </c:dateAx>
      <c:valAx>
        <c:axId val="2102777448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-2137794136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Score Distribution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333968604242901E-2"/>
          <c:y val="0.211111111111111"/>
          <c:w val="0.90358016951702702"/>
          <c:h val="0.73333333333333295"/>
        </c:manualLayout>
      </c:layout>
      <c:stockChart>
        <c:ser>
          <c:idx val="0"/>
          <c:order val="0"/>
          <c:tx>
            <c:strRef>
              <c:f>'Stat Analysis 4'!$B$77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4'!$AF$78</c:f>
              <c:numCache>
                <c:formatCode>General</c:formatCode>
                <c:ptCount val="1"/>
              </c:numCache>
            </c:numRef>
          </c:cat>
          <c:val>
            <c:numRef>
              <c:f>'Stat Analysis 4'!$G$78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5-264E-8E2E-A464EEBAE299}"/>
            </c:ext>
          </c:extLst>
        </c:ser>
        <c:ser>
          <c:idx val="1"/>
          <c:order val="1"/>
          <c:tx>
            <c:strRef>
              <c:f>'Stat Analysis 4'!$C$77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4'!$AF$78</c:f>
              <c:numCache>
                <c:formatCode>General</c:formatCode>
                <c:ptCount val="1"/>
              </c:numCache>
            </c:numRef>
          </c:cat>
          <c:val>
            <c:numRef>
              <c:f>'Stat Analysis 4'!$H$78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5-264E-8E2E-A464EEBAE299}"/>
            </c:ext>
          </c:extLst>
        </c:ser>
        <c:ser>
          <c:idx val="2"/>
          <c:order val="2"/>
          <c:tx>
            <c:strRef>
              <c:f>'Stat Analysis 4'!$D$77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4'!$AF$78</c:f>
              <c:numCache>
                <c:formatCode>General</c:formatCode>
                <c:ptCount val="1"/>
              </c:numCache>
            </c:numRef>
          </c:cat>
          <c:val>
            <c:numRef>
              <c:f>'Stat Analysis 4'!$I$78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85-264E-8E2E-A464EEBAE299}"/>
            </c:ext>
          </c:extLst>
        </c:ser>
        <c:ser>
          <c:idx val="3"/>
          <c:order val="3"/>
          <c:tx>
            <c:strRef>
              <c:f>'Stat Analysis 4'!$E$77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4'!$AF$78</c:f>
              <c:numCache>
                <c:formatCode>General</c:formatCode>
                <c:ptCount val="1"/>
              </c:numCache>
            </c:numRef>
          </c:cat>
          <c:val>
            <c:numRef>
              <c:f>'Stat Analysis 4'!$J$78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85-264E-8E2E-A464EEBAE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-2137856440"/>
        <c:axId val="2078404536"/>
      </c:stockChart>
      <c:catAx>
        <c:axId val="-213785644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078404536"/>
        <c:crosses val="max"/>
        <c:auto val="1"/>
        <c:lblAlgn val="ctr"/>
        <c:lblOffset val="100"/>
        <c:noMultiLvlLbl val="0"/>
      </c:catAx>
      <c:valAx>
        <c:axId val="207840453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2137856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Test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5'!$A$55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'Stat Analysis 5'!$D$55:$D$59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5'!$C$55:$C$59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6-3146-B2EF-31AC5A7A3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2130031848"/>
        <c:axId val="-2130028872"/>
      </c:barChart>
      <c:catAx>
        <c:axId val="-2130031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30028872"/>
        <c:crosses val="autoZero"/>
        <c:auto val="1"/>
        <c:lblAlgn val="ctr"/>
        <c:lblOffset val="100"/>
        <c:noMultiLvlLbl val="0"/>
      </c:catAx>
      <c:valAx>
        <c:axId val="-2130028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0031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PA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5'!$A$55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rgbClr val="10253F"/>
              </a:solidFill>
            </a:ln>
          </c:spPr>
          <c:invertIfNegative val="0"/>
          <c:cat>
            <c:strRef>
              <c:f>'Stat Analysis 5'!$H$55:$H$59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5'!$G$55:$G$59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3-2B4F-9B07-5946D3CDD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2121194840"/>
        <c:axId val="2079402344"/>
      </c:barChart>
      <c:catAx>
        <c:axId val="-2121194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79402344"/>
        <c:crosses val="autoZero"/>
        <c:auto val="1"/>
        <c:lblAlgn val="ctr"/>
        <c:lblOffset val="100"/>
        <c:noMultiLvlLbl val="0"/>
      </c:catAx>
      <c:valAx>
        <c:axId val="2079402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1194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Test Score Distribution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999540005952798E-2"/>
          <c:y val="0.203703703703704"/>
          <c:w val="0.86226641772871204"/>
          <c:h val="0.73611111111111105"/>
        </c:manualLayout>
      </c:layout>
      <c:stockChart>
        <c:ser>
          <c:idx val="4"/>
          <c:order val="4"/>
          <c:tx>
            <c:strRef>
              <c:f>'Stat Analysis 5'!$B$77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5'!$B$78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3-644E-8A9B-9CF791CE8C67}"/>
            </c:ext>
          </c:extLst>
        </c:ser>
        <c:ser>
          <c:idx val="5"/>
          <c:order val="5"/>
          <c:tx>
            <c:strRef>
              <c:f>'Stat Analysis 5'!$C$77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5'!$C$78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3-644E-8A9B-9CF791CE8C67}"/>
            </c:ext>
          </c:extLst>
        </c:ser>
        <c:ser>
          <c:idx val="6"/>
          <c:order val="6"/>
          <c:tx>
            <c:strRef>
              <c:f>'Stat Analysis 5'!$D$77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5'!$D$78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B3-644E-8A9B-9CF791CE8C67}"/>
            </c:ext>
          </c:extLst>
        </c:ser>
        <c:ser>
          <c:idx val="7"/>
          <c:order val="7"/>
          <c:tx>
            <c:strRef>
              <c:f>'Stat Analysis 5'!$E$77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5'!$E$78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B3-644E-8A9B-9CF791CE8C67}"/>
            </c:ext>
          </c:extLst>
        </c:ser>
        <c:ser>
          <c:idx val="0"/>
          <c:order val="0"/>
          <c:tx>
            <c:strRef>
              <c:f>'Stat Analysis 5'!$B$77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5'!$B$78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B3-644E-8A9B-9CF791CE8C67}"/>
            </c:ext>
          </c:extLst>
        </c:ser>
        <c:ser>
          <c:idx val="1"/>
          <c:order val="1"/>
          <c:tx>
            <c:strRef>
              <c:f>'Stat Analysis 5'!$C$77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5'!$C$78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B3-644E-8A9B-9CF791CE8C67}"/>
            </c:ext>
          </c:extLst>
        </c:ser>
        <c:ser>
          <c:idx val="2"/>
          <c:order val="2"/>
          <c:tx>
            <c:strRef>
              <c:f>'Stat Analysis 5'!$D$77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5'!$D$78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B3-644E-8A9B-9CF791CE8C67}"/>
            </c:ext>
          </c:extLst>
        </c:ser>
        <c:ser>
          <c:idx val="3"/>
          <c:order val="3"/>
          <c:tx>
            <c:strRef>
              <c:f>'Stat Analysis 5'!$E$77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5'!$E$78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B3-644E-8A9B-9CF791CE8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-2121109336"/>
        <c:axId val="-2121106488"/>
      </c:stockChart>
      <c:dateAx>
        <c:axId val="-2121109336"/>
        <c:scaling>
          <c:orientation val="minMax"/>
        </c:scaling>
        <c:delete val="1"/>
        <c:axPos val="t"/>
        <c:numFmt formatCode="m/d/yy" sourceLinked="1"/>
        <c:majorTickMark val="out"/>
        <c:minorTickMark val="none"/>
        <c:tickLblPos val="nextTo"/>
        <c:crossAx val="-2121106488"/>
        <c:crosses val="max"/>
        <c:auto val="1"/>
        <c:lblOffset val="100"/>
        <c:baseTimeUnit val="days"/>
      </c:dateAx>
      <c:valAx>
        <c:axId val="-2121106488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-2121109336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PA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1'!$A$55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rgbClr val="10253F"/>
              </a:solidFill>
            </a:ln>
          </c:spPr>
          <c:invertIfNegative val="0"/>
          <c:cat>
            <c:strRef>
              <c:f>'Stat Analysis 1'!$H$55:$H$59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1'!$G$55:$G$59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E2-FA48-AF6C-5C4A5F946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2122456456"/>
        <c:axId val="2107539272"/>
      </c:barChart>
      <c:catAx>
        <c:axId val="-2122456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07539272"/>
        <c:crosses val="autoZero"/>
        <c:auto val="1"/>
        <c:lblAlgn val="ctr"/>
        <c:lblOffset val="100"/>
        <c:noMultiLvlLbl val="0"/>
      </c:catAx>
      <c:valAx>
        <c:axId val="2107539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2456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Score Distribution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333968604242901E-2"/>
          <c:y val="0.211111111111111"/>
          <c:w val="0.90358016951702702"/>
          <c:h val="0.73333333333333295"/>
        </c:manualLayout>
      </c:layout>
      <c:stockChart>
        <c:ser>
          <c:idx val="0"/>
          <c:order val="0"/>
          <c:tx>
            <c:strRef>
              <c:f>'Stat Analysis 5'!$B$77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5'!$AF$78</c:f>
              <c:numCache>
                <c:formatCode>General</c:formatCode>
                <c:ptCount val="1"/>
              </c:numCache>
            </c:numRef>
          </c:cat>
          <c:val>
            <c:numRef>
              <c:f>'Stat Analysis 5'!$G$78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3-3B4D-AD27-D5EEA8CD953C}"/>
            </c:ext>
          </c:extLst>
        </c:ser>
        <c:ser>
          <c:idx val="1"/>
          <c:order val="1"/>
          <c:tx>
            <c:strRef>
              <c:f>'Stat Analysis 5'!$C$77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5'!$AF$78</c:f>
              <c:numCache>
                <c:formatCode>General</c:formatCode>
                <c:ptCount val="1"/>
              </c:numCache>
            </c:numRef>
          </c:cat>
          <c:val>
            <c:numRef>
              <c:f>'Stat Analysis 5'!$H$78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3-3B4D-AD27-D5EEA8CD953C}"/>
            </c:ext>
          </c:extLst>
        </c:ser>
        <c:ser>
          <c:idx val="2"/>
          <c:order val="2"/>
          <c:tx>
            <c:strRef>
              <c:f>'Stat Analysis 5'!$D$77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5'!$AF$78</c:f>
              <c:numCache>
                <c:formatCode>General</c:formatCode>
                <c:ptCount val="1"/>
              </c:numCache>
            </c:numRef>
          </c:cat>
          <c:val>
            <c:numRef>
              <c:f>'Stat Analysis 5'!$I$78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13-3B4D-AD27-D5EEA8CD953C}"/>
            </c:ext>
          </c:extLst>
        </c:ser>
        <c:ser>
          <c:idx val="3"/>
          <c:order val="3"/>
          <c:tx>
            <c:strRef>
              <c:f>'Stat Analysis 5'!$E$77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5'!$AF$78</c:f>
              <c:numCache>
                <c:formatCode>General</c:formatCode>
                <c:ptCount val="1"/>
              </c:numCache>
            </c:numRef>
          </c:cat>
          <c:val>
            <c:numRef>
              <c:f>'Stat Analysis 5'!$J$78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13-3B4D-AD27-D5EEA8CD9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-2134082840"/>
        <c:axId val="-2134079864"/>
      </c:stockChart>
      <c:catAx>
        <c:axId val="-213408284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-2134079864"/>
        <c:crosses val="max"/>
        <c:auto val="1"/>
        <c:lblAlgn val="ctr"/>
        <c:lblOffset val="100"/>
        <c:noMultiLvlLbl val="0"/>
      </c:catAx>
      <c:valAx>
        <c:axId val="-213407986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2134082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Test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6'!$A$55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'Stat Analysis 6'!$D$55:$D$59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6'!$C$55:$C$59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D0-D74E-9604-74474E731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2131909272"/>
        <c:axId val="2087386872"/>
      </c:barChart>
      <c:catAx>
        <c:axId val="-2131909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87386872"/>
        <c:crosses val="autoZero"/>
        <c:auto val="1"/>
        <c:lblAlgn val="ctr"/>
        <c:lblOffset val="100"/>
        <c:noMultiLvlLbl val="0"/>
      </c:catAx>
      <c:valAx>
        <c:axId val="2087386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1909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PA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6'!$A$55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rgbClr val="10253F"/>
              </a:solidFill>
            </a:ln>
          </c:spPr>
          <c:invertIfNegative val="0"/>
          <c:cat>
            <c:strRef>
              <c:f>'Stat Analysis 6'!$H$55:$H$59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6'!$G$55:$G$59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6-9544-811D-BF3FCEEAE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2134029320"/>
        <c:axId val="-2134026312"/>
      </c:barChart>
      <c:catAx>
        <c:axId val="-2134029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34026312"/>
        <c:crosses val="autoZero"/>
        <c:auto val="1"/>
        <c:lblAlgn val="ctr"/>
        <c:lblOffset val="100"/>
        <c:noMultiLvlLbl val="0"/>
      </c:catAx>
      <c:valAx>
        <c:axId val="-2134026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4029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Test Score Distribution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999540005952798E-2"/>
          <c:y val="0.203703703703704"/>
          <c:w val="0.86226641772871204"/>
          <c:h val="0.73611111111111105"/>
        </c:manualLayout>
      </c:layout>
      <c:stockChart>
        <c:ser>
          <c:idx val="4"/>
          <c:order val="4"/>
          <c:tx>
            <c:strRef>
              <c:f>'Stat Analysis 6'!$B$77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6'!$B$78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F-4741-96C8-037B94F83701}"/>
            </c:ext>
          </c:extLst>
        </c:ser>
        <c:ser>
          <c:idx val="5"/>
          <c:order val="5"/>
          <c:tx>
            <c:strRef>
              <c:f>'Stat Analysis 6'!$C$77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6'!$C$78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F-4741-96C8-037B94F83701}"/>
            </c:ext>
          </c:extLst>
        </c:ser>
        <c:ser>
          <c:idx val="6"/>
          <c:order val="6"/>
          <c:tx>
            <c:strRef>
              <c:f>'Stat Analysis 6'!$D$77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6'!$D$78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1F-4741-96C8-037B94F83701}"/>
            </c:ext>
          </c:extLst>
        </c:ser>
        <c:ser>
          <c:idx val="7"/>
          <c:order val="7"/>
          <c:tx>
            <c:strRef>
              <c:f>'Stat Analysis 6'!$E$77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6'!$E$78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1F-4741-96C8-037B94F83701}"/>
            </c:ext>
          </c:extLst>
        </c:ser>
        <c:ser>
          <c:idx val="0"/>
          <c:order val="0"/>
          <c:tx>
            <c:strRef>
              <c:f>'Stat Analysis 6'!$B$77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6'!$B$78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B1F-4741-96C8-037B94F83701}"/>
            </c:ext>
          </c:extLst>
        </c:ser>
        <c:ser>
          <c:idx val="1"/>
          <c:order val="1"/>
          <c:tx>
            <c:strRef>
              <c:f>'Stat Analysis 6'!$C$77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6'!$C$78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1F-4741-96C8-037B94F83701}"/>
            </c:ext>
          </c:extLst>
        </c:ser>
        <c:ser>
          <c:idx val="2"/>
          <c:order val="2"/>
          <c:tx>
            <c:strRef>
              <c:f>'Stat Analysis 6'!$D$77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6'!$D$78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B1F-4741-96C8-037B94F83701}"/>
            </c:ext>
          </c:extLst>
        </c:ser>
        <c:ser>
          <c:idx val="3"/>
          <c:order val="3"/>
          <c:tx>
            <c:strRef>
              <c:f>'Stat Analysis 6'!$E$77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6'!$E$78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B1F-4741-96C8-037B94F83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-2124664280"/>
        <c:axId val="-2124661272"/>
      </c:stockChart>
      <c:dateAx>
        <c:axId val="-2124664280"/>
        <c:scaling>
          <c:orientation val="minMax"/>
        </c:scaling>
        <c:delete val="1"/>
        <c:axPos val="t"/>
        <c:numFmt formatCode="m/d/yy" sourceLinked="1"/>
        <c:majorTickMark val="out"/>
        <c:minorTickMark val="none"/>
        <c:tickLblPos val="nextTo"/>
        <c:crossAx val="-2124661272"/>
        <c:crosses val="max"/>
        <c:auto val="1"/>
        <c:lblOffset val="100"/>
        <c:baseTimeUnit val="days"/>
      </c:dateAx>
      <c:valAx>
        <c:axId val="-2124661272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-2124664280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Score Distribution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333968604242901E-2"/>
          <c:y val="0.211111111111111"/>
          <c:w val="0.90358016951702702"/>
          <c:h val="0.73333333333333295"/>
        </c:manualLayout>
      </c:layout>
      <c:stockChart>
        <c:ser>
          <c:idx val="0"/>
          <c:order val="0"/>
          <c:tx>
            <c:strRef>
              <c:f>'Stat Analysis 6'!$B$77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6'!$AF$78</c:f>
              <c:numCache>
                <c:formatCode>General</c:formatCode>
                <c:ptCount val="1"/>
              </c:numCache>
            </c:numRef>
          </c:cat>
          <c:val>
            <c:numRef>
              <c:f>'Stat Analysis 6'!$G$78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0-1E4F-B5D0-91451202CDAE}"/>
            </c:ext>
          </c:extLst>
        </c:ser>
        <c:ser>
          <c:idx val="1"/>
          <c:order val="1"/>
          <c:tx>
            <c:strRef>
              <c:f>'Stat Analysis 6'!$C$77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6'!$AF$78</c:f>
              <c:numCache>
                <c:formatCode>General</c:formatCode>
                <c:ptCount val="1"/>
              </c:numCache>
            </c:numRef>
          </c:cat>
          <c:val>
            <c:numRef>
              <c:f>'Stat Analysis 6'!$H$78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0-1E4F-B5D0-91451202CDAE}"/>
            </c:ext>
          </c:extLst>
        </c:ser>
        <c:ser>
          <c:idx val="2"/>
          <c:order val="2"/>
          <c:tx>
            <c:strRef>
              <c:f>'Stat Analysis 6'!$D$77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6'!$AF$78</c:f>
              <c:numCache>
                <c:formatCode>General</c:formatCode>
                <c:ptCount val="1"/>
              </c:numCache>
            </c:numRef>
          </c:cat>
          <c:val>
            <c:numRef>
              <c:f>'Stat Analysis 6'!$I$78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10-1E4F-B5D0-91451202CDAE}"/>
            </c:ext>
          </c:extLst>
        </c:ser>
        <c:ser>
          <c:idx val="3"/>
          <c:order val="3"/>
          <c:tx>
            <c:strRef>
              <c:f>'Stat Analysis 6'!$E$77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6'!$AF$78</c:f>
              <c:numCache>
                <c:formatCode>General</c:formatCode>
                <c:ptCount val="1"/>
              </c:numCache>
            </c:numRef>
          </c:cat>
          <c:val>
            <c:numRef>
              <c:f>'Stat Analysis 6'!$J$78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10-1E4F-B5D0-91451202C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2108652728"/>
        <c:axId val="2108655528"/>
      </c:stockChart>
      <c:catAx>
        <c:axId val="21086527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108655528"/>
        <c:crosses val="max"/>
        <c:auto val="1"/>
        <c:lblAlgn val="ctr"/>
        <c:lblOffset val="100"/>
        <c:noMultiLvlLbl val="0"/>
      </c:catAx>
      <c:valAx>
        <c:axId val="210865552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2108652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Test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7'!$A$55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'Stat Analysis 7'!$D$55:$D$59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7'!$C$55:$C$59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46-9B4F-89FD-5C04BC2E5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2123074264"/>
        <c:axId val="-2124286424"/>
      </c:barChart>
      <c:catAx>
        <c:axId val="-2123074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24286424"/>
        <c:crosses val="autoZero"/>
        <c:auto val="1"/>
        <c:lblAlgn val="ctr"/>
        <c:lblOffset val="100"/>
        <c:noMultiLvlLbl val="0"/>
      </c:catAx>
      <c:valAx>
        <c:axId val="-2124286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3074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PA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7'!$A$55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rgbClr val="10253F"/>
              </a:solidFill>
            </a:ln>
          </c:spPr>
          <c:invertIfNegative val="0"/>
          <c:cat>
            <c:strRef>
              <c:f>'Stat Analysis 7'!$H$55:$H$59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7'!$G$55:$G$59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4-5441-A279-D88B45A9D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2121819496"/>
        <c:axId val="-2121816520"/>
      </c:barChart>
      <c:catAx>
        <c:axId val="-2121819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21816520"/>
        <c:crosses val="autoZero"/>
        <c:auto val="1"/>
        <c:lblAlgn val="ctr"/>
        <c:lblOffset val="100"/>
        <c:noMultiLvlLbl val="0"/>
      </c:catAx>
      <c:valAx>
        <c:axId val="-2121816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1819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Test Score Distribution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999540005952798E-2"/>
          <c:y val="0.203703703703704"/>
          <c:w val="0.86226641772871204"/>
          <c:h val="0.73611111111111105"/>
        </c:manualLayout>
      </c:layout>
      <c:stockChart>
        <c:ser>
          <c:idx val="4"/>
          <c:order val="4"/>
          <c:tx>
            <c:strRef>
              <c:f>'Stat Analysis 7'!$B$77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7'!$B$78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5-8446-AE69-9B03D7D3540F}"/>
            </c:ext>
          </c:extLst>
        </c:ser>
        <c:ser>
          <c:idx val="5"/>
          <c:order val="5"/>
          <c:tx>
            <c:strRef>
              <c:f>'Stat Analysis 7'!$C$77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7'!$C$78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5-8446-AE69-9B03D7D3540F}"/>
            </c:ext>
          </c:extLst>
        </c:ser>
        <c:ser>
          <c:idx val="6"/>
          <c:order val="6"/>
          <c:tx>
            <c:strRef>
              <c:f>'Stat Analysis 7'!$D$77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7'!$D$78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45-8446-AE69-9B03D7D3540F}"/>
            </c:ext>
          </c:extLst>
        </c:ser>
        <c:ser>
          <c:idx val="7"/>
          <c:order val="7"/>
          <c:tx>
            <c:strRef>
              <c:f>'Stat Analysis 7'!$E$77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7'!$E$78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45-8446-AE69-9B03D7D3540F}"/>
            </c:ext>
          </c:extLst>
        </c:ser>
        <c:ser>
          <c:idx val="0"/>
          <c:order val="0"/>
          <c:tx>
            <c:strRef>
              <c:f>'Stat Analysis 7'!$B$77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7'!$B$78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45-8446-AE69-9B03D7D3540F}"/>
            </c:ext>
          </c:extLst>
        </c:ser>
        <c:ser>
          <c:idx val="1"/>
          <c:order val="1"/>
          <c:tx>
            <c:strRef>
              <c:f>'Stat Analysis 7'!$C$77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7'!$C$78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45-8446-AE69-9B03D7D3540F}"/>
            </c:ext>
          </c:extLst>
        </c:ser>
        <c:ser>
          <c:idx val="2"/>
          <c:order val="2"/>
          <c:tx>
            <c:strRef>
              <c:f>'Stat Analysis 7'!$D$77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7'!$D$78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45-8446-AE69-9B03D7D3540F}"/>
            </c:ext>
          </c:extLst>
        </c:ser>
        <c:ser>
          <c:idx val="3"/>
          <c:order val="3"/>
          <c:tx>
            <c:strRef>
              <c:f>'Stat Analysis 7'!$E$77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7'!$E$78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045-8446-AE69-9B03D7D35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-2122570584"/>
        <c:axId val="-2131798680"/>
      </c:stockChart>
      <c:dateAx>
        <c:axId val="-2122570584"/>
        <c:scaling>
          <c:orientation val="minMax"/>
        </c:scaling>
        <c:delete val="1"/>
        <c:axPos val="t"/>
        <c:numFmt formatCode="m/d/yy" sourceLinked="1"/>
        <c:majorTickMark val="out"/>
        <c:minorTickMark val="none"/>
        <c:tickLblPos val="nextTo"/>
        <c:crossAx val="-2131798680"/>
        <c:crosses val="max"/>
        <c:auto val="1"/>
        <c:lblOffset val="100"/>
        <c:baseTimeUnit val="days"/>
      </c:dateAx>
      <c:valAx>
        <c:axId val="-2131798680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-2122570584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Score Distribution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333968604242901E-2"/>
          <c:y val="0.211111111111111"/>
          <c:w val="0.90358016951702702"/>
          <c:h val="0.73333333333333295"/>
        </c:manualLayout>
      </c:layout>
      <c:stockChart>
        <c:ser>
          <c:idx val="0"/>
          <c:order val="0"/>
          <c:tx>
            <c:strRef>
              <c:f>'Stat Analysis 7'!$B$77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7'!$AF$78</c:f>
              <c:numCache>
                <c:formatCode>General</c:formatCode>
                <c:ptCount val="1"/>
              </c:numCache>
            </c:numRef>
          </c:cat>
          <c:val>
            <c:numRef>
              <c:f>'Stat Analysis 7'!$G$78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D-534C-97ED-B62A118F2616}"/>
            </c:ext>
          </c:extLst>
        </c:ser>
        <c:ser>
          <c:idx val="1"/>
          <c:order val="1"/>
          <c:tx>
            <c:strRef>
              <c:f>'Stat Analysis 7'!$C$77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7'!$AF$78</c:f>
              <c:numCache>
                <c:formatCode>General</c:formatCode>
                <c:ptCount val="1"/>
              </c:numCache>
            </c:numRef>
          </c:cat>
          <c:val>
            <c:numRef>
              <c:f>'Stat Analysis 7'!$H$78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D-534C-97ED-B62A118F2616}"/>
            </c:ext>
          </c:extLst>
        </c:ser>
        <c:ser>
          <c:idx val="2"/>
          <c:order val="2"/>
          <c:tx>
            <c:strRef>
              <c:f>'Stat Analysis 7'!$D$77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7'!$AF$78</c:f>
              <c:numCache>
                <c:formatCode>General</c:formatCode>
                <c:ptCount val="1"/>
              </c:numCache>
            </c:numRef>
          </c:cat>
          <c:val>
            <c:numRef>
              <c:f>'Stat Analysis 7'!$I$78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BD-534C-97ED-B62A118F2616}"/>
            </c:ext>
          </c:extLst>
        </c:ser>
        <c:ser>
          <c:idx val="3"/>
          <c:order val="3"/>
          <c:tx>
            <c:strRef>
              <c:f>'Stat Analysis 7'!$E$77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7'!$AF$78</c:f>
              <c:numCache>
                <c:formatCode>General</c:formatCode>
                <c:ptCount val="1"/>
              </c:numCache>
            </c:numRef>
          </c:cat>
          <c:val>
            <c:numRef>
              <c:f>'Stat Analysis 7'!$J$78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BD-534C-97ED-B62A118F2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-2121830488"/>
        <c:axId val="-2121827288"/>
      </c:stockChart>
      <c:catAx>
        <c:axId val="-21218304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-2121827288"/>
        <c:crosses val="max"/>
        <c:auto val="1"/>
        <c:lblAlgn val="ctr"/>
        <c:lblOffset val="100"/>
        <c:noMultiLvlLbl val="0"/>
      </c:catAx>
      <c:valAx>
        <c:axId val="-212182728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2121830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Test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8'!$A$55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'Stat Analysis 8'!$D$55:$D$59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8'!$C$55:$C$59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8-EE4D-9590-38E7063BE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2097222408"/>
        <c:axId val="-2121846408"/>
      </c:barChart>
      <c:catAx>
        <c:axId val="2097222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21846408"/>
        <c:crosses val="autoZero"/>
        <c:auto val="1"/>
        <c:lblAlgn val="ctr"/>
        <c:lblOffset val="100"/>
        <c:noMultiLvlLbl val="0"/>
      </c:catAx>
      <c:valAx>
        <c:axId val="-2121846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7222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Test Score Distribution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999540005952798E-2"/>
          <c:y val="0.203703703703704"/>
          <c:w val="0.86226641772871204"/>
          <c:h val="0.73611111111111105"/>
        </c:manualLayout>
      </c:layout>
      <c:stockChart>
        <c:ser>
          <c:idx val="4"/>
          <c:order val="4"/>
          <c:tx>
            <c:strRef>
              <c:f>'Stat Analysis 1'!$B$77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1'!$B$78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A-744F-A979-A1E4A32C209D}"/>
            </c:ext>
          </c:extLst>
        </c:ser>
        <c:ser>
          <c:idx val="5"/>
          <c:order val="5"/>
          <c:tx>
            <c:strRef>
              <c:f>'Stat Analysis 1'!$C$77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1'!$C$78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A-744F-A979-A1E4A32C209D}"/>
            </c:ext>
          </c:extLst>
        </c:ser>
        <c:ser>
          <c:idx val="6"/>
          <c:order val="6"/>
          <c:tx>
            <c:strRef>
              <c:f>'Stat Analysis 1'!$D$77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1'!$D$78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1A-744F-A979-A1E4A32C209D}"/>
            </c:ext>
          </c:extLst>
        </c:ser>
        <c:ser>
          <c:idx val="7"/>
          <c:order val="7"/>
          <c:tx>
            <c:strRef>
              <c:f>'Stat Analysis 1'!$E$77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1'!$E$78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1A-744F-A979-A1E4A32C209D}"/>
            </c:ext>
          </c:extLst>
        </c:ser>
        <c:ser>
          <c:idx val="0"/>
          <c:order val="0"/>
          <c:tx>
            <c:strRef>
              <c:f>'Stat Analysis 1'!$B$77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1'!$B$78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1A-744F-A979-A1E4A32C209D}"/>
            </c:ext>
          </c:extLst>
        </c:ser>
        <c:ser>
          <c:idx val="1"/>
          <c:order val="1"/>
          <c:tx>
            <c:strRef>
              <c:f>'Stat Analysis 1'!$C$77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1'!$C$78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1A-744F-A979-A1E4A32C209D}"/>
            </c:ext>
          </c:extLst>
        </c:ser>
        <c:ser>
          <c:idx val="2"/>
          <c:order val="2"/>
          <c:tx>
            <c:strRef>
              <c:f>'Stat Analysis 1'!$D$77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1'!$D$78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E1A-744F-A979-A1E4A32C209D}"/>
            </c:ext>
          </c:extLst>
        </c:ser>
        <c:ser>
          <c:idx val="3"/>
          <c:order val="3"/>
          <c:tx>
            <c:strRef>
              <c:f>'Stat Analysis 1'!$E$77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1'!$E$78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E1A-744F-A979-A1E4A32C2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2106598248"/>
        <c:axId val="-2132506168"/>
      </c:stockChart>
      <c:dateAx>
        <c:axId val="2106598248"/>
        <c:scaling>
          <c:orientation val="minMax"/>
        </c:scaling>
        <c:delete val="1"/>
        <c:axPos val="t"/>
        <c:numFmt formatCode="m/d/yy" sourceLinked="1"/>
        <c:majorTickMark val="out"/>
        <c:minorTickMark val="none"/>
        <c:tickLblPos val="nextTo"/>
        <c:crossAx val="-2132506168"/>
        <c:crosses val="max"/>
        <c:auto val="1"/>
        <c:lblOffset val="100"/>
        <c:baseTimeUnit val="days"/>
      </c:dateAx>
      <c:valAx>
        <c:axId val="-2132506168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2106598248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PA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8'!$A$55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rgbClr val="10253F"/>
              </a:solidFill>
            </a:ln>
          </c:spPr>
          <c:invertIfNegative val="0"/>
          <c:cat>
            <c:strRef>
              <c:f>'Stat Analysis 8'!$H$55:$H$59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8'!$G$55:$G$59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5-5148-A309-C301A75A2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2122112184"/>
        <c:axId val="-2134040264"/>
      </c:barChart>
      <c:catAx>
        <c:axId val="-2122112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34040264"/>
        <c:crosses val="autoZero"/>
        <c:auto val="1"/>
        <c:lblAlgn val="ctr"/>
        <c:lblOffset val="100"/>
        <c:noMultiLvlLbl val="0"/>
      </c:catAx>
      <c:valAx>
        <c:axId val="-2134040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2112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Test Score Distribution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999540005952798E-2"/>
          <c:y val="0.203703703703704"/>
          <c:w val="0.86226641772871204"/>
          <c:h val="0.73611111111111105"/>
        </c:manualLayout>
      </c:layout>
      <c:stockChart>
        <c:ser>
          <c:idx val="4"/>
          <c:order val="4"/>
          <c:tx>
            <c:strRef>
              <c:f>'Stat Analysis 8'!$B$77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8'!$B$78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C-734C-B704-65BD077DFA7E}"/>
            </c:ext>
          </c:extLst>
        </c:ser>
        <c:ser>
          <c:idx val="5"/>
          <c:order val="5"/>
          <c:tx>
            <c:strRef>
              <c:f>'Stat Analysis 8'!$C$77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8'!$C$78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C-734C-B704-65BD077DFA7E}"/>
            </c:ext>
          </c:extLst>
        </c:ser>
        <c:ser>
          <c:idx val="6"/>
          <c:order val="6"/>
          <c:tx>
            <c:strRef>
              <c:f>'Stat Analysis 8'!$D$77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8'!$D$78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4C-734C-B704-65BD077DFA7E}"/>
            </c:ext>
          </c:extLst>
        </c:ser>
        <c:ser>
          <c:idx val="7"/>
          <c:order val="7"/>
          <c:tx>
            <c:strRef>
              <c:f>'Stat Analysis 8'!$E$77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8'!$E$78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4C-734C-B704-65BD077DFA7E}"/>
            </c:ext>
          </c:extLst>
        </c:ser>
        <c:ser>
          <c:idx val="0"/>
          <c:order val="0"/>
          <c:tx>
            <c:strRef>
              <c:f>'Stat Analysis 8'!$B$77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8'!$B$78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4C-734C-B704-65BD077DFA7E}"/>
            </c:ext>
          </c:extLst>
        </c:ser>
        <c:ser>
          <c:idx val="1"/>
          <c:order val="1"/>
          <c:tx>
            <c:strRef>
              <c:f>'Stat Analysis 8'!$C$77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8'!$C$78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4C-734C-B704-65BD077DFA7E}"/>
            </c:ext>
          </c:extLst>
        </c:ser>
        <c:ser>
          <c:idx val="2"/>
          <c:order val="2"/>
          <c:tx>
            <c:strRef>
              <c:f>'Stat Analysis 8'!$D$77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8'!$D$78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64C-734C-B704-65BD077DFA7E}"/>
            </c:ext>
          </c:extLst>
        </c:ser>
        <c:ser>
          <c:idx val="3"/>
          <c:order val="3"/>
          <c:tx>
            <c:strRef>
              <c:f>'Stat Analysis 8'!$E$77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8'!$E$78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64C-734C-B704-65BD077DF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-2121770888"/>
        <c:axId val="-2121768040"/>
      </c:stockChart>
      <c:dateAx>
        <c:axId val="-2121770888"/>
        <c:scaling>
          <c:orientation val="minMax"/>
        </c:scaling>
        <c:delete val="1"/>
        <c:axPos val="t"/>
        <c:numFmt formatCode="m/d/yy" sourceLinked="1"/>
        <c:majorTickMark val="out"/>
        <c:minorTickMark val="none"/>
        <c:tickLblPos val="nextTo"/>
        <c:crossAx val="-2121768040"/>
        <c:crosses val="max"/>
        <c:auto val="1"/>
        <c:lblOffset val="100"/>
        <c:baseTimeUnit val="days"/>
      </c:dateAx>
      <c:valAx>
        <c:axId val="-2121768040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-2121770888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Score Distribution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333968604242901E-2"/>
          <c:y val="0.211111111111111"/>
          <c:w val="0.90358016951702702"/>
          <c:h val="0.73333333333333295"/>
        </c:manualLayout>
      </c:layout>
      <c:stockChart>
        <c:ser>
          <c:idx val="0"/>
          <c:order val="0"/>
          <c:tx>
            <c:strRef>
              <c:f>'Stat Analysis 8'!$B$77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8'!$AF$78</c:f>
              <c:numCache>
                <c:formatCode>General</c:formatCode>
                <c:ptCount val="1"/>
              </c:numCache>
            </c:numRef>
          </c:cat>
          <c:val>
            <c:numRef>
              <c:f>'Stat Analysis 8'!$G$78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9-754A-88BB-9A0EE2605C9D}"/>
            </c:ext>
          </c:extLst>
        </c:ser>
        <c:ser>
          <c:idx val="1"/>
          <c:order val="1"/>
          <c:tx>
            <c:strRef>
              <c:f>'Stat Analysis 8'!$C$77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8'!$AF$78</c:f>
              <c:numCache>
                <c:formatCode>General</c:formatCode>
                <c:ptCount val="1"/>
              </c:numCache>
            </c:numRef>
          </c:cat>
          <c:val>
            <c:numRef>
              <c:f>'Stat Analysis 8'!$H$78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9-754A-88BB-9A0EE2605C9D}"/>
            </c:ext>
          </c:extLst>
        </c:ser>
        <c:ser>
          <c:idx val="2"/>
          <c:order val="2"/>
          <c:tx>
            <c:strRef>
              <c:f>'Stat Analysis 8'!$D$77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8'!$AF$78</c:f>
              <c:numCache>
                <c:formatCode>General</c:formatCode>
                <c:ptCount val="1"/>
              </c:numCache>
            </c:numRef>
          </c:cat>
          <c:val>
            <c:numRef>
              <c:f>'Stat Analysis 8'!$I$78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69-754A-88BB-9A0EE2605C9D}"/>
            </c:ext>
          </c:extLst>
        </c:ser>
        <c:ser>
          <c:idx val="3"/>
          <c:order val="3"/>
          <c:tx>
            <c:strRef>
              <c:f>'Stat Analysis 8'!$E$77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8'!$AF$78</c:f>
              <c:numCache>
                <c:formatCode>General</c:formatCode>
                <c:ptCount val="1"/>
              </c:numCache>
            </c:numRef>
          </c:cat>
          <c:val>
            <c:numRef>
              <c:f>'Stat Analysis 8'!$J$78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69-754A-88BB-9A0EE2605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-2121732232"/>
        <c:axId val="-2121729400"/>
      </c:stockChart>
      <c:catAx>
        <c:axId val="-21217322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-2121729400"/>
        <c:crosses val="max"/>
        <c:auto val="1"/>
        <c:lblAlgn val="ctr"/>
        <c:lblOffset val="100"/>
        <c:noMultiLvlLbl val="0"/>
      </c:catAx>
      <c:valAx>
        <c:axId val="-212172940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2121732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Score Distribution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333968604242901E-2"/>
          <c:y val="0.211111111111111"/>
          <c:w val="0.90358016951702702"/>
          <c:h val="0.73333333333333295"/>
        </c:manualLayout>
      </c:layout>
      <c:stockChart>
        <c:ser>
          <c:idx val="0"/>
          <c:order val="0"/>
          <c:tx>
            <c:strRef>
              <c:f>'Stat Analysis 1'!$B$77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1'!$AF$78</c:f>
              <c:numCache>
                <c:formatCode>General</c:formatCode>
                <c:ptCount val="1"/>
              </c:numCache>
            </c:numRef>
          </c:cat>
          <c:val>
            <c:numRef>
              <c:f>'Stat Analysis 1'!$G$78</c:f>
              <c:numCache>
                <c:formatCode>0.00</c:formatCode>
                <c:ptCount val="1"/>
                <c:pt idx="0">
                  <c:v>11.25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4-D647-8D7D-3799A6978472}"/>
            </c:ext>
          </c:extLst>
        </c:ser>
        <c:ser>
          <c:idx val="1"/>
          <c:order val="1"/>
          <c:tx>
            <c:strRef>
              <c:f>'Stat Analysis 1'!$C$77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1'!$AF$78</c:f>
              <c:numCache>
                <c:formatCode>General</c:formatCode>
                <c:ptCount val="1"/>
              </c:numCache>
            </c:numRef>
          </c:cat>
          <c:val>
            <c:numRef>
              <c:f>'Stat Analysis 1'!$H$78</c:f>
              <c:numCache>
                <c:formatCode>0.00</c:formatCode>
                <c:ptCount val="1"/>
                <c:pt idx="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4-D647-8D7D-3799A6978472}"/>
            </c:ext>
          </c:extLst>
        </c:ser>
        <c:ser>
          <c:idx val="2"/>
          <c:order val="2"/>
          <c:tx>
            <c:strRef>
              <c:f>'Stat Analysis 1'!$D$77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1'!$AF$78</c:f>
              <c:numCache>
                <c:formatCode>General</c:formatCode>
                <c:ptCount val="1"/>
              </c:numCache>
            </c:numRef>
          </c:cat>
          <c:val>
            <c:numRef>
              <c:f>'Stat Analysis 1'!$I$78</c:f>
              <c:numCache>
                <c:formatCode>0.00</c:formatCode>
                <c:ptCount val="1"/>
                <c:pt idx="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94-D647-8D7D-3799A6978472}"/>
            </c:ext>
          </c:extLst>
        </c:ser>
        <c:ser>
          <c:idx val="3"/>
          <c:order val="3"/>
          <c:tx>
            <c:strRef>
              <c:f>'Stat Analysis 1'!$E$77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1'!$AF$78</c:f>
              <c:numCache>
                <c:formatCode>General</c:formatCode>
                <c:ptCount val="1"/>
              </c:numCache>
            </c:numRef>
          </c:cat>
          <c:val>
            <c:numRef>
              <c:f>'Stat Analysis 1'!$J$78</c:f>
              <c:numCache>
                <c:formatCode>0.00</c:formatCode>
                <c:ptCount val="1"/>
                <c:pt idx="0">
                  <c:v>13.75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94-D647-8D7D-3799A6978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-2123063080"/>
        <c:axId val="-2139061976"/>
      </c:stockChart>
      <c:catAx>
        <c:axId val="-212306308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-2139061976"/>
        <c:crosses val="max"/>
        <c:auto val="1"/>
        <c:lblAlgn val="ctr"/>
        <c:lblOffset val="100"/>
        <c:noMultiLvlLbl val="0"/>
      </c:catAx>
      <c:valAx>
        <c:axId val="-213906197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2123063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Test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2'!$A$55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'Stat Analysis 2'!$D$55:$D$59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2'!$C$55:$C$59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9-8843-812E-97C61740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2080975400"/>
        <c:axId val="-2114622904"/>
      </c:barChart>
      <c:catAx>
        <c:axId val="2080975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14622904"/>
        <c:crosses val="autoZero"/>
        <c:auto val="1"/>
        <c:lblAlgn val="ctr"/>
        <c:lblOffset val="100"/>
        <c:noMultiLvlLbl val="0"/>
      </c:catAx>
      <c:valAx>
        <c:axId val="-2114622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975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PA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2'!$A$55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rgbClr val="10253F"/>
              </a:solidFill>
            </a:ln>
          </c:spPr>
          <c:invertIfNegative val="0"/>
          <c:cat>
            <c:strRef>
              <c:f>'Stat Analysis 2'!$H$55:$H$59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2'!$G$55:$G$59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E-464D-9CB5-66FD520DA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2123448248"/>
        <c:axId val="-2132241560"/>
      </c:barChart>
      <c:catAx>
        <c:axId val="-212344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32241560"/>
        <c:crosses val="autoZero"/>
        <c:auto val="1"/>
        <c:lblAlgn val="ctr"/>
        <c:lblOffset val="100"/>
        <c:noMultiLvlLbl val="0"/>
      </c:catAx>
      <c:valAx>
        <c:axId val="-2132241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344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Test Score Distribution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999540005952798E-2"/>
          <c:y val="0.203703703703704"/>
          <c:w val="0.86226641772871204"/>
          <c:h val="0.73611111111111105"/>
        </c:manualLayout>
      </c:layout>
      <c:stockChart>
        <c:ser>
          <c:idx val="4"/>
          <c:order val="4"/>
          <c:tx>
            <c:strRef>
              <c:f>'Stat Analysis 2'!$B$77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2'!$B$78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E-C84A-AAE4-450BC77344C7}"/>
            </c:ext>
          </c:extLst>
        </c:ser>
        <c:ser>
          <c:idx val="5"/>
          <c:order val="5"/>
          <c:tx>
            <c:strRef>
              <c:f>'Stat Analysis 2'!$C$77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2'!$C$78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E-C84A-AAE4-450BC77344C7}"/>
            </c:ext>
          </c:extLst>
        </c:ser>
        <c:ser>
          <c:idx val="6"/>
          <c:order val="6"/>
          <c:tx>
            <c:strRef>
              <c:f>'Stat Analysis 2'!$D$77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2'!$D$78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0E-C84A-AAE4-450BC77344C7}"/>
            </c:ext>
          </c:extLst>
        </c:ser>
        <c:ser>
          <c:idx val="7"/>
          <c:order val="7"/>
          <c:tx>
            <c:strRef>
              <c:f>'Stat Analysis 2'!$E$77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2'!$E$78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0E-C84A-AAE4-450BC77344C7}"/>
            </c:ext>
          </c:extLst>
        </c:ser>
        <c:ser>
          <c:idx val="0"/>
          <c:order val="0"/>
          <c:tx>
            <c:strRef>
              <c:f>'Stat Analysis 2'!$B$77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2'!$B$78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0E-C84A-AAE4-450BC77344C7}"/>
            </c:ext>
          </c:extLst>
        </c:ser>
        <c:ser>
          <c:idx val="1"/>
          <c:order val="1"/>
          <c:tx>
            <c:strRef>
              <c:f>'Stat Analysis 2'!$C$77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2'!$C$78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0E-C84A-AAE4-450BC77344C7}"/>
            </c:ext>
          </c:extLst>
        </c:ser>
        <c:ser>
          <c:idx val="2"/>
          <c:order val="2"/>
          <c:tx>
            <c:strRef>
              <c:f>'Stat Analysis 2'!$D$77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2'!$D$78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70E-C84A-AAE4-450BC77344C7}"/>
            </c:ext>
          </c:extLst>
        </c:ser>
        <c:ser>
          <c:idx val="3"/>
          <c:order val="3"/>
          <c:tx>
            <c:strRef>
              <c:f>'Stat Analysis 2'!$E$77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2'!$A$78</c:f>
              <c:numCache>
                <c:formatCode>m/d/yy</c:formatCode>
                <c:ptCount val="1"/>
                <c:pt idx="0">
                  <c:v>41892</c:v>
                </c:pt>
              </c:numCache>
            </c:numRef>
          </c:cat>
          <c:val>
            <c:numRef>
              <c:f>'Stat Analysis 2'!$E$78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70E-C84A-AAE4-450BC7734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-2122760616"/>
        <c:axId val="-2122626264"/>
      </c:stockChart>
      <c:dateAx>
        <c:axId val="-2122760616"/>
        <c:scaling>
          <c:orientation val="minMax"/>
        </c:scaling>
        <c:delete val="1"/>
        <c:axPos val="t"/>
        <c:numFmt formatCode="m/d/yy" sourceLinked="1"/>
        <c:majorTickMark val="out"/>
        <c:minorTickMark val="none"/>
        <c:tickLblPos val="nextTo"/>
        <c:crossAx val="-2122626264"/>
        <c:crosses val="max"/>
        <c:auto val="1"/>
        <c:lblOffset val="100"/>
        <c:baseTimeUnit val="days"/>
      </c:dateAx>
      <c:valAx>
        <c:axId val="-2122626264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-2122760616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Score Distribution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333968604242901E-2"/>
          <c:y val="0.211111111111111"/>
          <c:w val="0.90358016951702702"/>
          <c:h val="0.73333333333333295"/>
        </c:manualLayout>
      </c:layout>
      <c:stockChart>
        <c:ser>
          <c:idx val="0"/>
          <c:order val="0"/>
          <c:tx>
            <c:strRef>
              <c:f>'Stat Analysis 2'!$B$77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2'!$AF$78</c:f>
              <c:numCache>
                <c:formatCode>General</c:formatCode>
                <c:ptCount val="1"/>
              </c:numCache>
            </c:numRef>
          </c:cat>
          <c:val>
            <c:numRef>
              <c:f>'Stat Analysis 2'!$G$78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4-0142-8321-7084A36ACDFB}"/>
            </c:ext>
          </c:extLst>
        </c:ser>
        <c:ser>
          <c:idx val="1"/>
          <c:order val="1"/>
          <c:tx>
            <c:strRef>
              <c:f>'Stat Analysis 2'!$C$77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2'!$AF$78</c:f>
              <c:numCache>
                <c:formatCode>General</c:formatCode>
                <c:ptCount val="1"/>
              </c:numCache>
            </c:numRef>
          </c:cat>
          <c:val>
            <c:numRef>
              <c:f>'Stat Analysis 2'!$H$78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4-0142-8321-7084A36ACDFB}"/>
            </c:ext>
          </c:extLst>
        </c:ser>
        <c:ser>
          <c:idx val="2"/>
          <c:order val="2"/>
          <c:tx>
            <c:strRef>
              <c:f>'Stat Analysis 2'!$D$77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2'!$AF$78</c:f>
              <c:numCache>
                <c:formatCode>General</c:formatCode>
                <c:ptCount val="1"/>
              </c:numCache>
            </c:numRef>
          </c:cat>
          <c:val>
            <c:numRef>
              <c:f>'Stat Analysis 2'!$I$78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84-0142-8321-7084A36ACDFB}"/>
            </c:ext>
          </c:extLst>
        </c:ser>
        <c:ser>
          <c:idx val="3"/>
          <c:order val="3"/>
          <c:tx>
            <c:strRef>
              <c:f>'Stat Analysis 2'!$E$77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2'!$AF$78</c:f>
              <c:numCache>
                <c:formatCode>General</c:formatCode>
                <c:ptCount val="1"/>
              </c:numCache>
            </c:numRef>
          </c:cat>
          <c:val>
            <c:numRef>
              <c:f>'Stat Analysis 2'!$J$78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84-0142-8321-7084A36A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2108602264"/>
        <c:axId val="2108567656"/>
      </c:stockChart>
      <c:catAx>
        <c:axId val="210860226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108567656"/>
        <c:crosses val="max"/>
        <c:auto val="1"/>
        <c:lblAlgn val="ctr"/>
        <c:lblOffset val="100"/>
        <c:noMultiLvlLbl val="0"/>
      </c:catAx>
      <c:valAx>
        <c:axId val="210856765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2108602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Test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3'!$A$55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'Stat Analysis 3'!$D$55:$D$59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3'!$C$55:$C$59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D-9741-983A-777F82A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2102813896"/>
        <c:axId val="-2138023800"/>
      </c:barChart>
      <c:catAx>
        <c:axId val="2102813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38023800"/>
        <c:crosses val="autoZero"/>
        <c:auto val="1"/>
        <c:lblAlgn val="ctr"/>
        <c:lblOffset val="100"/>
        <c:noMultiLvlLbl val="0"/>
      </c:catAx>
      <c:valAx>
        <c:axId val="-2138023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813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59</xdr:row>
      <xdr:rowOff>88900</xdr:rowOff>
    </xdr:from>
    <xdr:to>
      <xdr:col>4</xdr:col>
      <xdr:colOff>76200</xdr:colOff>
      <xdr:row>75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215900</xdr:colOff>
      <xdr:row>59</xdr:row>
      <xdr:rowOff>88900</xdr:rowOff>
    </xdr:from>
    <xdr:to>
      <xdr:col>8</xdr:col>
      <xdr:colOff>1047750</xdr:colOff>
      <xdr:row>75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76</xdr:row>
      <xdr:rowOff>12700</xdr:rowOff>
    </xdr:from>
    <xdr:to>
      <xdr:col>3</xdr:col>
      <xdr:colOff>990600</xdr:colOff>
      <xdr:row>95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165100</xdr:colOff>
      <xdr:row>76</xdr:row>
      <xdr:rowOff>12700</xdr:rowOff>
    </xdr:from>
    <xdr:to>
      <xdr:col>8</xdr:col>
      <xdr:colOff>1143000</xdr:colOff>
      <xdr:row>94</xdr:row>
      <xdr:rowOff>127000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254000</xdr:colOff>
      <xdr:row>2</xdr:row>
      <xdr:rowOff>101600</xdr:rowOff>
    </xdr:from>
    <xdr:to>
      <xdr:col>19</xdr:col>
      <xdr:colOff>243840</xdr:colOff>
      <xdr:row>18</xdr:row>
      <xdr:rowOff>58420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077700" y="444500"/>
          <a:ext cx="3596640" cy="28016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Traditional Test 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school/diocesan grading scale.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 Type in your Traditional Test scores in boxes B5-B39.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B43 and the Total Points Possible in Box B44.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 and percentage break-up.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  <xdr:twoCellAnchor>
    <xdr:from>
      <xdr:col>14</xdr:col>
      <xdr:colOff>254000</xdr:colOff>
      <xdr:row>21</xdr:row>
      <xdr:rowOff>114300</xdr:rowOff>
    </xdr:from>
    <xdr:to>
      <xdr:col>19</xdr:col>
      <xdr:colOff>243840</xdr:colOff>
      <xdr:row>42</xdr:row>
      <xdr:rowOff>83820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2077700" y="3771900"/>
          <a:ext cx="3596640" cy="32080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Performance Assessment 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rubric scale. The italics are placeholders for your unique rubric scale.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Type in your Performance Assessment scores in boxes F5-F39.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G43 and the Total Points Possible in box G44.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 Your total possible points should match the Upper Bound of your "A" grade in the rubric scale.</a:t>
          </a:r>
          <a:endParaRPr lang="en-US" sz="11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59</xdr:row>
      <xdr:rowOff>88900</xdr:rowOff>
    </xdr:from>
    <xdr:to>
      <xdr:col>4</xdr:col>
      <xdr:colOff>76200</xdr:colOff>
      <xdr:row>75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215900</xdr:colOff>
      <xdr:row>59</xdr:row>
      <xdr:rowOff>88900</xdr:rowOff>
    </xdr:from>
    <xdr:to>
      <xdr:col>8</xdr:col>
      <xdr:colOff>1047750</xdr:colOff>
      <xdr:row>75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76</xdr:row>
      <xdr:rowOff>12700</xdr:rowOff>
    </xdr:from>
    <xdr:to>
      <xdr:col>3</xdr:col>
      <xdr:colOff>990600</xdr:colOff>
      <xdr:row>95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165100</xdr:colOff>
      <xdr:row>76</xdr:row>
      <xdr:rowOff>12700</xdr:rowOff>
    </xdr:from>
    <xdr:to>
      <xdr:col>8</xdr:col>
      <xdr:colOff>1143000</xdr:colOff>
      <xdr:row>94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254000</xdr:colOff>
      <xdr:row>2</xdr:row>
      <xdr:rowOff>101600</xdr:rowOff>
    </xdr:from>
    <xdr:to>
      <xdr:col>19</xdr:col>
      <xdr:colOff>243840</xdr:colOff>
      <xdr:row>18</xdr:row>
      <xdr:rowOff>58420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2560300" y="444500"/>
          <a:ext cx="3596640" cy="28016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Traditional Test 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school/diocesan grading scale.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 Type in your Traditional Test scores in boxes B5-B39.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B43 and the Total Points Possible in Box B44.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 and percentage break-up.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  <xdr:twoCellAnchor>
    <xdr:from>
      <xdr:col>14</xdr:col>
      <xdr:colOff>254000</xdr:colOff>
      <xdr:row>21</xdr:row>
      <xdr:rowOff>114300</xdr:rowOff>
    </xdr:from>
    <xdr:to>
      <xdr:col>19</xdr:col>
      <xdr:colOff>243840</xdr:colOff>
      <xdr:row>42</xdr:row>
      <xdr:rowOff>83820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2560300" y="3771900"/>
          <a:ext cx="3596640" cy="34112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Performance Assessment 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rubric scale. The italics are placeholders for your unique rubric scale.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Type in your Performance Assessment scores in boxes F5-F39.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G43 and the Total Points Possible in box G44.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 Your total possible points should match the Upper Bound of your "A" grade in the rubric scale.</a:t>
          </a:r>
          <a:endParaRPr lang="en-US" sz="11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59</xdr:row>
      <xdr:rowOff>88900</xdr:rowOff>
    </xdr:from>
    <xdr:to>
      <xdr:col>4</xdr:col>
      <xdr:colOff>76200</xdr:colOff>
      <xdr:row>75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215900</xdr:colOff>
      <xdr:row>59</xdr:row>
      <xdr:rowOff>88900</xdr:rowOff>
    </xdr:from>
    <xdr:to>
      <xdr:col>8</xdr:col>
      <xdr:colOff>1047750</xdr:colOff>
      <xdr:row>75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76</xdr:row>
      <xdr:rowOff>12700</xdr:rowOff>
    </xdr:from>
    <xdr:to>
      <xdr:col>3</xdr:col>
      <xdr:colOff>990600</xdr:colOff>
      <xdr:row>95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165100</xdr:colOff>
      <xdr:row>76</xdr:row>
      <xdr:rowOff>12700</xdr:rowOff>
    </xdr:from>
    <xdr:to>
      <xdr:col>8</xdr:col>
      <xdr:colOff>1143000</xdr:colOff>
      <xdr:row>94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254000</xdr:colOff>
      <xdr:row>2</xdr:row>
      <xdr:rowOff>101600</xdr:rowOff>
    </xdr:from>
    <xdr:to>
      <xdr:col>19</xdr:col>
      <xdr:colOff>243840</xdr:colOff>
      <xdr:row>18</xdr:row>
      <xdr:rowOff>58420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2560300" y="444500"/>
          <a:ext cx="3596640" cy="28016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Traditional Test 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school/diocesan grading scale.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 Type in your Traditional Test scores in boxes B5-B39.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B43 and the Total Points Possible in Box B44.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 and percentage break-up.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  <xdr:twoCellAnchor>
    <xdr:from>
      <xdr:col>14</xdr:col>
      <xdr:colOff>254000</xdr:colOff>
      <xdr:row>21</xdr:row>
      <xdr:rowOff>114300</xdr:rowOff>
    </xdr:from>
    <xdr:to>
      <xdr:col>19</xdr:col>
      <xdr:colOff>243840</xdr:colOff>
      <xdr:row>42</xdr:row>
      <xdr:rowOff>83820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2560300" y="3771900"/>
          <a:ext cx="3596640" cy="34112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Performance Assessment 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rubric scale. The italics are placeholders for your unique rubric scale.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Type in your Performance Assessment scores in boxes F5-F39.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G43 and the Total Points Possible in box G44.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 Your total possible points should match the Upper Bound of your "A" grade in the rubric scale.</a:t>
          </a:r>
          <a:endParaRPr lang="en-US" sz="11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59</xdr:row>
      <xdr:rowOff>88900</xdr:rowOff>
    </xdr:from>
    <xdr:to>
      <xdr:col>4</xdr:col>
      <xdr:colOff>76200</xdr:colOff>
      <xdr:row>75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215900</xdr:colOff>
      <xdr:row>59</xdr:row>
      <xdr:rowOff>88900</xdr:rowOff>
    </xdr:from>
    <xdr:to>
      <xdr:col>8</xdr:col>
      <xdr:colOff>1047750</xdr:colOff>
      <xdr:row>75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76</xdr:row>
      <xdr:rowOff>12700</xdr:rowOff>
    </xdr:from>
    <xdr:to>
      <xdr:col>3</xdr:col>
      <xdr:colOff>990600</xdr:colOff>
      <xdr:row>95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165100</xdr:colOff>
      <xdr:row>76</xdr:row>
      <xdr:rowOff>12700</xdr:rowOff>
    </xdr:from>
    <xdr:to>
      <xdr:col>8</xdr:col>
      <xdr:colOff>1143000</xdr:colOff>
      <xdr:row>94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254000</xdr:colOff>
      <xdr:row>2</xdr:row>
      <xdr:rowOff>101600</xdr:rowOff>
    </xdr:from>
    <xdr:to>
      <xdr:col>19</xdr:col>
      <xdr:colOff>243840</xdr:colOff>
      <xdr:row>18</xdr:row>
      <xdr:rowOff>58420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2560300" y="444500"/>
          <a:ext cx="3596640" cy="28016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Traditional Test 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school/diocesan grading scale.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 Type in your Traditional Test scores in boxes B5-B39.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B43 and the Total Points Possible in Box B44.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 and percentage break-up.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  <xdr:twoCellAnchor>
    <xdr:from>
      <xdr:col>14</xdr:col>
      <xdr:colOff>254000</xdr:colOff>
      <xdr:row>21</xdr:row>
      <xdr:rowOff>114300</xdr:rowOff>
    </xdr:from>
    <xdr:to>
      <xdr:col>19</xdr:col>
      <xdr:colOff>243840</xdr:colOff>
      <xdr:row>42</xdr:row>
      <xdr:rowOff>83820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2560300" y="3771900"/>
          <a:ext cx="3596640" cy="34112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Performance Assessment 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rubric scale. The italics are placeholders for your unique rubric scale.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Type in your Performance Assessment scores in boxes F5-F39.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G43 and the Total Points Possible in box G44.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 Your total possible points should match the Upper Bound of your "A" grade in the rubric scale.</a:t>
          </a:r>
          <a:endParaRPr lang="en-US" sz="11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59</xdr:row>
      <xdr:rowOff>88900</xdr:rowOff>
    </xdr:from>
    <xdr:to>
      <xdr:col>4</xdr:col>
      <xdr:colOff>76200</xdr:colOff>
      <xdr:row>75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215900</xdr:colOff>
      <xdr:row>59</xdr:row>
      <xdr:rowOff>88900</xdr:rowOff>
    </xdr:from>
    <xdr:to>
      <xdr:col>8</xdr:col>
      <xdr:colOff>1047750</xdr:colOff>
      <xdr:row>75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76</xdr:row>
      <xdr:rowOff>12700</xdr:rowOff>
    </xdr:from>
    <xdr:to>
      <xdr:col>3</xdr:col>
      <xdr:colOff>990600</xdr:colOff>
      <xdr:row>95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165100</xdr:colOff>
      <xdr:row>76</xdr:row>
      <xdr:rowOff>12700</xdr:rowOff>
    </xdr:from>
    <xdr:to>
      <xdr:col>8</xdr:col>
      <xdr:colOff>1143000</xdr:colOff>
      <xdr:row>94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254000</xdr:colOff>
      <xdr:row>2</xdr:row>
      <xdr:rowOff>101600</xdr:rowOff>
    </xdr:from>
    <xdr:to>
      <xdr:col>19</xdr:col>
      <xdr:colOff>243840</xdr:colOff>
      <xdr:row>18</xdr:row>
      <xdr:rowOff>58420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2560300" y="444500"/>
          <a:ext cx="3596640" cy="28016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Traditional Test 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school/diocesan grading scale.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 Type in your Traditional Test scores in boxes B5-B39.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B43 and the Total Points Possible in Box B44.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 and percentage break-up.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  <xdr:twoCellAnchor>
    <xdr:from>
      <xdr:col>14</xdr:col>
      <xdr:colOff>254000</xdr:colOff>
      <xdr:row>21</xdr:row>
      <xdr:rowOff>114300</xdr:rowOff>
    </xdr:from>
    <xdr:to>
      <xdr:col>19</xdr:col>
      <xdr:colOff>243840</xdr:colOff>
      <xdr:row>42</xdr:row>
      <xdr:rowOff>83820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2560300" y="3771900"/>
          <a:ext cx="3596640" cy="34112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Performance Assessment 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rubric scale. The italics are placeholders for your unique rubric scale.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Type in your Performance Assessment scores in boxes F5-F39.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G43 and the Total Points Possible in box G44.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 Your total possible points should match the Upper Bound of your "A" grade in the rubric scale.</a:t>
          </a:r>
          <a:endParaRPr lang="en-US" sz="11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59</xdr:row>
      <xdr:rowOff>88900</xdr:rowOff>
    </xdr:from>
    <xdr:to>
      <xdr:col>4</xdr:col>
      <xdr:colOff>76200</xdr:colOff>
      <xdr:row>75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215900</xdr:colOff>
      <xdr:row>59</xdr:row>
      <xdr:rowOff>88900</xdr:rowOff>
    </xdr:from>
    <xdr:to>
      <xdr:col>8</xdr:col>
      <xdr:colOff>1047750</xdr:colOff>
      <xdr:row>75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76</xdr:row>
      <xdr:rowOff>12700</xdr:rowOff>
    </xdr:from>
    <xdr:to>
      <xdr:col>3</xdr:col>
      <xdr:colOff>990600</xdr:colOff>
      <xdr:row>95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165100</xdr:colOff>
      <xdr:row>76</xdr:row>
      <xdr:rowOff>12700</xdr:rowOff>
    </xdr:from>
    <xdr:to>
      <xdr:col>8</xdr:col>
      <xdr:colOff>1143000</xdr:colOff>
      <xdr:row>94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254000</xdr:colOff>
      <xdr:row>2</xdr:row>
      <xdr:rowOff>101600</xdr:rowOff>
    </xdr:from>
    <xdr:to>
      <xdr:col>19</xdr:col>
      <xdr:colOff>243840</xdr:colOff>
      <xdr:row>18</xdr:row>
      <xdr:rowOff>58420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2560300" y="444500"/>
          <a:ext cx="3596640" cy="28016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Traditional Test 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school/diocesan grading scale.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 Type in your Traditional Test scores in boxes B5-B39.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B43 and the Total Points Possible in Box B44.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 and percentage break-up.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  <xdr:twoCellAnchor>
    <xdr:from>
      <xdr:col>14</xdr:col>
      <xdr:colOff>254000</xdr:colOff>
      <xdr:row>21</xdr:row>
      <xdr:rowOff>114300</xdr:rowOff>
    </xdr:from>
    <xdr:to>
      <xdr:col>19</xdr:col>
      <xdr:colOff>243840</xdr:colOff>
      <xdr:row>42</xdr:row>
      <xdr:rowOff>83820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2560300" y="3771900"/>
          <a:ext cx="3596640" cy="34112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Performance Assessment 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rubric scale. The italics are placeholders for your unique rubric scale.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Type in your Performance Assessment scores in boxes F5-F39.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G43 and the Total Points Possible in box G44.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 Your total possible points should match the Upper Bound of your "A" grade in the rubric scale.</a:t>
          </a:r>
          <a:endParaRPr lang="en-US" sz="11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59</xdr:row>
      <xdr:rowOff>88900</xdr:rowOff>
    </xdr:from>
    <xdr:to>
      <xdr:col>4</xdr:col>
      <xdr:colOff>76200</xdr:colOff>
      <xdr:row>75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215900</xdr:colOff>
      <xdr:row>59</xdr:row>
      <xdr:rowOff>88900</xdr:rowOff>
    </xdr:from>
    <xdr:to>
      <xdr:col>8</xdr:col>
      <xdr:colOff>1047750</xdr:colOff>
      <xdr:row>75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76</xdr:row>
      <xdr:rowOff>12700</xdr:rowOff>
    </xdr:from>
    <xdr:to>
      <xdr:col>3</xdr:col>
      <xdr:colOff>990600</xdr:colOff>
      <xdr:row>95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165100</xdr:colOff>
      <xdr:row>76</xdr:row>
      <xdr:rowOff>12700</xdr:rowOff>
    </xdr:from>
    <xdr:to>
      <xdr:col>8</xdr:col>
      <xdr:colOff>1143000</xdr:colOff>
      <xdr:row>94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254000</xdr:colOff>
      <xdr:row>2</xdr:row>
      <xdr:rowOff>101600</xdr:rowOff>
    </xdr:from>
    <xdr:to>
      <xdr:col>19</xdr:col>
      <xdr:colOff>243840</xdr:colOff>
      <xdr:row>18</xdr:row>
      <xdr:rowOff>58420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12560300" y="444500"/>
          <a:ext cx="3596640" cy="28016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Traditional Test 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school/diocesan grading scale.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 Type in your Traditional Test scores in boxes B5-B39.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B43 and the Total Points Possible in Box B44.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 and percentage break-up.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  <xdr:twoCellAnchor>
    <xdr:from>
      <xdr:col>14</xdr:col>
      <xdr:colOff>254000</xdr:colOff>
      <xdr:row>21</xdr:row>
      <xdr:rowOff>114300</xdr:rowOff>
    </xdr:from>
    <xdr:to>
      <xdr:col>19</xdr:col>
      <xdr:colOff>243840</xdr:colOff>
      <xdr:row>42</xdr:row>
      <xdr:rowOff>83820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12560300" y="3771900"/>
          <a:ext cx="3596640" cy="34112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Performance Assessment 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rubric scale. The italics are placeholders for your unique rubric scale.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Type in your Performance Assessment scores in boxes F5-F39.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G43 and the Total Points Possible in box G44.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 Your total possible points should match the Upper Bound of your "A" grade in the rubric scale.</a:t>
          </a:r>
          <a:endParaRPr lang="en-US" sz="11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59</xdr:row>
      <xdr:rowOff>88900</xdr:rowOff>
    </xdr:from>
    <xdr:to>
      <xdr:col>4</xdr:col>
      <xdr:colOff>76200</xdr:colOff>
      <xdr:row>75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215900</xdr:colOff>
      <xdr:row>59</xdr:row>
      <xdr:rowOff>88900</xdr:rowOff>
    </xdr:from>
    <xdr:to>
      <xdr:col>8</xdr:col>
      <xdr:colOff>1047750</xdr:colOff>
      <xdr:row>75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76</xdr:row>
      <xdr:rowOff>12700</xdr:rowOff>
    </xdr:from>
    <xdr:to>
      <xdr:col>3</xdr:col>
      <xdr:colOff>990600</xdr:colOff>
      <xdr:row>95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165100</xdr:colOff>
      <xdr:row>76</xdr:row>
      <xdr:rowOff>12700</xdr:rowOff>
    </xdr:from>
    <xdr:to>
      <xdr:col>8</xdr:col>
      <xdr:colOff>1143000</xdr:colOff>
      <xdr:row>94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254000</xdr:colOff>
      <xdr:row>2</xdr:row>
      <xdr:rowOff>101600</xdr:rowOff>
    </xdr:from>
    <xdr:to>
      <xdr:col>19</xdr:col>
      <xdr:colOff>243840</xdr:colOff>
      <xdr:row>18</xdr:row>
      <xdr:rowOff>58420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2560300" y="444500"/>
          <a:ext cx="3596640" cy="28016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Traditional Test 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school/diocesan grading scale.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 Type in your Traditional Test scores in boxes B5-B39.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B43 and the Total Points Possible in Box B44.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 and percentage break-up.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  <xdr:twoCellAnchor>
    <xdr:from>
      <xdr:col>14</xdr:col>
      <xdr:colOff>254000</xdr:colOff>
      <xdr:row>21</xdr:row>
      <xdr:rowOff>114300</xdr:rowOff>
    </xdr:from>
    <xdr:to>
      <xdr:col>19</xdr:col>
      <xdr:colOff>243840</xdr:colOff>
      <xdr:row>42</xdr:row>
      <xdr:rowOff>83820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2560300" y="3771900"/>
          <a:ext cx="3596640" cy="34112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Performance Assessment 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rubric scale. The italics are placeholders for your unique rubric scale.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Type in your Performance Assessment scores in boxes F5-F39.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G43 and the Total Points Possible in box G44.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 Your total possible points should match the Upper Bound of your "A" grade in the rubric scale.</a:t>
          </a:r>
          <a:endParaRPr lang="en-US" sz="11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6"/>
  <sheetViews>
    <sheetView tabSelected="1" topLeftCell="A41" workbookViewId="0">
      <selection activeCell="I53" sqref="I53"/>
    </sheetView>
  </sheetViews>
  <sheetFormatPr baseColWidth="10" defaultColWidth="8.83203125" defaultRowHeight="13" x14ac:dyDescent="0.15"/>
  <cols>
    <col min="1" max="1" width="10.83203125" customWidth="1"/>
    <col min="2" max="2" width="13.1640625" customWidth="1"/>
    <col min="3" max="3" width="13.1640625" style="6" customWidth="1"/>
    <col min="4" max="4" width="13.1640625" style="2" customWidth="1"/>
    <col min="5" max="5" width="6.1640625" style="2" customWidth="1"/>
    <col min="6" max="6" width="13.1640625" customWidth="1"/>
    <col min="7" max="7" width="13.1640625" style="3" customWidth="1"/>
    <col min="8" max="8" width="13.1640625" customWidth="1"/>
    <col min="9" max="9" width="15.1640625" customWidth="1"/>
    <col min="10" max="10" width="12" bestFit="1" customWidth="1"/>
    <col min="11" max="11" width="14.1640625" customWidth="1"/>
    <col min="12" max="12" width="12.1640625" customWidth="1"/>
    <col min="13" max="13" width="3.33203125" customWidth="1"/>
    <col min="14" max="14" width="8.6640625" customWidth="1"/>
    <col min="15" max="15" width="12" customWidth="1"/>
  </cols>
  <sheetData>
    <row r="1" spans="1:12" ht="16" x14ac:dyDescent="0.2">
      <c r="A1" s="106" t="s">
        <v>60</v>
      </c>
    </row>
    <row r="2" spans="1:12" ht="14" x14ac:dyDescent="0.15">
      <c r="A2" s="66" t="s">
        <v>5</v>
      </c>
      <c r="B2" s="69"/>
      <c r="C2" s="67" t="s">
        <v>6</v>
      </c>
      <c r="D2" s="70"/>
      <c r="E2" s="68"/>
      <c r="F2" s="66" t="s">
        <v>7</v>
      </c>
      <c r="G2" s="73"/>
      <c r="H2" s="66" t="s">
        <v>11</v>
      </c>
      <c r="I2" s="75"/>
    </row>
    <row r="3" spans="1:12" ht="15" thickBot="1" x14ac:dyDescent="0.2">
      <c r="A3" s="66" t="s">
        <v>8</v>
      </c>
      <c r="B3" s="72"/>
      <c r="C3" s="67" t="s">
        <v>9</v>
      </c>
      <c r="D3" s="71"/>
      <c r="E3" s="68"/>
      <c r="F3" s="66" t="s">
        <v>10</v>
      </c>
      <c r="G3" s="74"/>
      <c r="H3" s="66"/>
    </row>
    <row r="4" spans="1:12" ht="24" customHeight="1" thickBot="1" x14ac:dyDescent="0.2">
      <c r="J4" s="124" t="s">
        <v>68</v>
      </c>
      <c r="K4" s="125"/>
      <c r="L4" s="17"/>
    </row>
    <row r="5" spans="1:12" ht="18" customHeight="1" x14ac:dyDescent="0.15">
      <c r="A5" s="28" t="s">
        <v>48</v>
      </c>
      <c r="B5" s="29" t="s">
        <v>1</v>
      </c>
      <c r="C5" s="30" t="s">
        <v>30</v>
      </c>
      <c r="D5" s="61" t="s">
        <v>0</v>
      </c>
      <c r="E5" s="57"/>
      <c r="F5" s="64" t="s">
        <v>2</v>
      </c>
      <c r="G5" s="65" t="s">
        <v>32</v>
      </c>
      <c r="J5" s="122" t="s">
        <v>26</v>
      </c>
      <c r="K5" s="123"/>
      <c r="L5" s="17"/>
    </row>
    <row r="6" spans="1:12" ht="14" thickBot="1" x14ac:dyDescent="0.2">
      <c r="A6" s="59">
        <v>1</v>
      </c>
      <c r="B6" s="11"/>
      <c r="C6" s="78" t="str">
        <f>IF(B6="","",(B6/B45))</f>
        <v/>
      </c>
      <c r="D6" s="79" t="e">
        <f>LOOKUP(C6,J7:J19,I7:I19)</f>
        <v>#N/A</v>
      </c>
      <c r="E6" s="27"/>
      <c r="F6" s="62">
        <v>10</v>
      </c>
      <c r="G6" s="121" t="str">
        <f>LOOKUP(F6,$J$27:$J$39,$I$27:$I$39)</f>
        <v>F</v>
      </c>
      <c r="J6" s="23" t="s">
        <v>49</v>
      </c>
      <c r="K6" s="24" t="s">
        <v>19</v>
      </c>
    </row>
    <row r="7" spans="1:12" ht="14" thickBot="1" x14ac:dyDescent="0.2">
      <c r="A7" s="59">
        <v>2</v>
      </c>
      <c r="B7" s="11"/>
      <c r="C7" s="78" t="str">
        <f>IF(B7="","",(B7/B45))</f>
        <v/>
      </c>
      <c r="D7" s="79" t="e">
        <f>LOOKUP(C7,J7:J19,I7:I19)</f>
        <v>#N/A</v>
      </c>
      <c r="E7" s="27"/>
      <c r="F7" s="62">
        <v>15</v>
      </c>
      <c r="G7" s="21" t="str">
        <f t="shared" ref="G7:G40" si="0">LOOKUP(F7,$J$27:$J$39,$I$27:$I$39)</f>
        <v>D+</v>
      </c>
      <c r="I7" s="76" t="s">
        <v>18</v>
      </c>
      <c r="J7" s="83">
        <v>0</v>
      </c>
      <c r="K7" s="84">
        <v>0.59489999999999998</v>
      </c>
      <c r="L7" s="18"/>
    </row>
    <row r="8" spans="1:12" ht="14" thickBot="1" x14ac:dyDescent="0.2">
      <c r="A8" s="59">
        <v>3</v>
      </c>
      <c r="B8" s="11"/>
      <c r="C8" s="78" t="str">
        <f>IF(B8="","",(B8/B45))</f>
        <v/>
      </c>
      <c r="D8" s="79" t="e">
        <f>LOOKUP(C8,J7:J19,I7:I19)</f>
        <v>#N/A</v>
      </c>
      <c r="E8" s="27"/>
      <c r="F8" s="62" t="s">
        <v>73</v>
      </c>
      <c r="G8" s="21" t="e">
        <f t="shared" si="0"/>
        <v>#N/A</v>
      </c>
      <c r="I8" s="77" t="s">
        <v>17</v>
      </c>
      <c r="J8" s="85">
        <v>0.59499999999999997</v>
      </c>
      <c r="K8" s="86">
        <v>0.6149</v>
      </c>
      <c r="L8" s="19"/>
    </row>
    <row r="9" spans="1:12" ht="14" thickBot="1" x14ac:dyDescent="0.2">
      <c r="A9" s="59">
        <v>4</v>
      </c>
      <c r="B9" s="11"/>
      <c r="C9" s="78" t="str">
        <f>IF(B9="","",(B9/B45))</f>
        <v/>
      </c>
      <c r="D9" s="79" t="e">
        <f>LOOKUP(C9,J7:J19,I7:I19)</f>
        <v>#N/A</v>
      </c>
      <c r="E9" s="27"/>
      <c r="F9" s="62" t="s">
        <v>73</v>
      </c>
      <c r="G9" s="21" t="e">
        <f t="shared" si="0"/>
        <v>#N/A</v>
      </c>
      <c r="I9" s="76" t="s">
        <v>16</v>
      </c>
      <c r="J9" s="83">
        <v>0.61499999999999999</v>
      </c>
      <c r="K9" s="84">
        <v>0.67490000000000006</v>
      </c>
      <c r="L9" s="18"/>
    </row>
    <row r="10" spans="1:12" ht="14" thickBot="1" x14ac:dyDescent="0.2">
      <c r="A10" s="59">
        <v>5</v>
      </c>
      <c r="B10" s="11"/>
      <c r="C10" s="78" t="str">
        <f>IF(B10="","",(B10/B45))</f>
        <v/>
      </c>
      <c r="D10" s="79" t="e">
        <f>LOOKUP(C10,J7:J19,I7:I19)</f>
        <v>#N/A</v>
      </c>
      <c r="E10" s="27"/>
      <c r="F10" s="62" t="s">
        <v>73</v>
      </c>
      <c r="G10" s="21" t="e">
        <f t="shared" si="0"/>
        <v>#N/A</v>
      </c>
      <c r="I10" s="77" t="s">
        <v>20</v>
      </c>
      <c r="J10" s="85">
        <v>0.67500000000000004</v>
      </c>
      <c r="K10" s="86">
        <v>0.69489999999999996</v>
      </c>
      <c r="L10" s="19"/>
    </row>
    <row r="11" spans="1:12" ht="14" thickBot="1" x14ac:dyDescent="0.2">
      <c r="A11" s="59">
        <v>6</v>
      </c>
      <c r="B11" s="11"/>
      <c r="C11" s="78" t="str">
        <f>IF(B11="","",(B11/B45))</f>
        <v/>
      </c>
      <c r="D11" s="79" t="e">
        <f>LOOKUP(C11,J7:J19,I7:I19)</f>
        <v>#N/A</v>
      </c>
      <c r="E11" s="27"/>
      <c r="F11" s="62" t="s">
        <v>73</v>
      </c>
      <c r="G11" s="21" t="e">
        <f t="shared" si="0"/>
        <v>#N/A</v>
      </c>
      <c r="I11" s="76" t="s">
        <v>21</v>
      </c>
      <c r="J11" s="83">
        <v>0.69499999999999995</v>
      </c>
      <c r="K11" s="84">
        <v>0.71489999999999998</v>
      </c>
      <c r="L11" s="18"/>
    </row>
    <row r="12" spans="1:12" ht="14" thickBot="1" x14ac:dyDescent="0.2">
      <c r="A12" s="59">
        <v>7</v>
      </c>
      <c r="B12" s="11"/>
      <c r="C12" s="78" t="str">
        <f>IF(B12="","",(B12/B45))</f>
        <v/>
      </c>
      <c r="D12" s="79" t="e">
        <f>LOOKUP(C12,J7:J19,I7:I19)</f>
        <v>#N/A</v>
      </c>
      <c r="E12" s="27"/>
      <c r="F12" s="62" t="s">
        <v>73</v>
      </c>
      <c r="G12" s="21" t="e">
        <f t="shared" si="0"/>
        <v>#N/A</v>
      </c>
      <c r="I12" s="76" t="s">
        <v>15</v>
      </c>
      <c r="J12" s="83">
        <v>0.71499999999999997</v>
      </c>
      <c r="K12" s="84">
        <v>0.77490000000000003</v>
      </c>
      <c r="L12" s="18"/>
    </row>
    <row r="13" spans="1:12" ht="14" thickBot="1" x14ac:dyDescent="0.2">
      <c r="A13" s="59">
        <v>8</v>
      </c>
      <c r="B13" s="11"/>
      <c r="C13" s="78" t="str">
        <f>IF(B13="","",(B13/B45))</f>
        <v/>
      </c>
      <c r="D13" s="79" t="e">
        <f>LOOKUP(C13,J7:J19,I7:I19)</f>
        <v>#N/A</v>
      </c>
      <c r="E13" s="27"/>
      <c r="F13" s="62" t="s">
        <v>73</v>
      </c>
      <c r="G13" s="21" t="e">
        <f t="shared" si="0"/>
        <v>#N/A</v>
      </c>
      <c r="I13" s="76" t="s">
        <v>40</v>
      </c>
      <c r="J13" s="83">
        <v>0.77500000000000002</v>
      </c>
      <c r="K13" s="84">
        <v>0.79490000000000005</v>
      </c>
      <c r="L13" s="18"/>
    </row>
    <row r="14" spans="1:12" ht="14" thickBot="1" x14ac:dyDescent="0.2">
      <c r="A14" s="59">
        <v>9</v>
      </c>
      <c r="B14" s="11"/>
      <c r="C14" s="78" t="str">
        <f>IF(B14="","",(B14/B45))</f>
        <v/>
      </c>
      <c r="D14" s="79" t="e">
        <f>LOOKUP(C14,J7:J19,I7:I19)</f>
        <v>#N/A</v>
      </c>
      <c r="E14" s="27"/>
      <c r="F14" s="62" t="s">
        <v>73</v>
      </c>
      <c r="G14" s="21" t="e">
        <f t="shared" si="0"/>
        <v>#N/A</v>
      </c>
      <c r="I14" s="76" t="s">
        <v>14</v>
      </c>
      <c r="J14" s="83">
        <v>0.79500000000000004</v>
      </c>
      <c r="K14" s="84">
        <v>0.81489999999999996</v>
      </c>
      <c r="L14" s="18"/>
    </row>
    <row r="15" spans="1:12" ht="14" thickBot="1" x14ac:dyDescent="0.2">
      <c r="A15" s="59">
        <v>10</v>
      </c>
      <c r="B15" s="11"/>
      <c r="C15" s="78" t="str">
        <f>IF(B15="","",(B15/B45))</f>
        <v/>
      </c>
      <c r="D15" s="79" t="e">
        <f>LOOKUP(C15,J7:J19,I7:I19)</f>
        <v>#N/A</v>
      </c>
      <c r="E15" s="27"/>
      <c r="F15" s="62" t="s">
        <v>73</v>
      </c>
      <c r="G15" s="21" t="e">
        <f t="shared" si="0"/>
        <v>#N/A</v>
      </c>
      <c r="I15" s="76" t="s">
        <v>13</v>
      </c>
      <c r="J15" s="83">
        <v>0.81499999999999995</v>
      </c>
      <c r="K15" s="84">
        <v>0.87490000000000001</v>
      </c>
      <c r="L15" s="18"/>
    </row>
    <row r="16" spans="1:12" ht="14" thickBot="1" x14ac:dyDescent="0.2">
      <c r="A16" s="59">
        <v>11</v>
      </c>
      <c r="B16" s="11"/>
      <c r="C16" s="78" t="str">
        <f>IF(B16="","",(B16/B45))</f>
        <v/>
      </c>
      <c r="D16" s="79" t="e">
        <f>LOOKUP(C16,J7:J19,I7:I19)</f>
        <v>#N/A</v>
      </c>
      <c r="E16" s="27"/>
      <c r="F16" s="62" t="s">
        <v>73</v>
      </c>
      <c r="G16" s="21" t="e">
        <f t="shared" si="0"/>
        <v>#N/A</v>
      </c>
      <c r="I16" s="76" t="s">
        <v>22</v>
      </c>
      <c r="J16" s="83">
        <v>0.875</v>
      </c>
      <c r="K16" s="84">
        <v>0.89490000000000003</v>
      </c>
      <c r="L16" s="18"/>
    </row>
    <row r="17" spans="1:12" ht="14" thickBot="1" x14ac:dyDescent="0.2">
      <c r="A17" s="59">
        <v>12</v>
      </c>
      <c r="B17" s="11"/>
      <c r="C17" s="78" t="str">
        <f>IF(B17="","",(B17/B45))</f>
        <v/>
      </c>
      <c r="D17" s="79" t="e">
        <f>LOOKUP(C17,J7:J19,I7:I19)</f>
        <v>#N/A</v>
      </c>
      <c r="E17" s="27"/>
      <c r="F17" s="62" t="s">
        <v>73</v>
      </c>
      <c r="G17" s="21" t="e">
        <f t="shared" si="0"/>
        <v>#N/A</v>
      </c>
      <c r="I17" s="76" t="s">
        <v>23</v>
      </c>
      <c r="J17" s="83">
        <v>0.89500000000000002</v>
      </c>
      <c r="K17" s="84">
        <v>0.91490000000000005</v>
      </c>
      <c r="L17" s="18"/>
    </row>
    <row r="18" spans="1:12" ht="14" thickBot="1" x14ac:dyDescent="0.2">
      <c r="A18" s="59">
        <v>13</v>
      </c>
      <c r="B18" s="11"/>
      <c r="C18" s="78" t="str">
        <f>IF(B18="","",(B18/B45))</f>
        <v/>
      </c>
      <c r="D18" s="79" t="e">
        <f>LOOKUP(C18,J7:J19,I7:I19)</f>
        <v>#N/A</v>
      </c>
      <c r="E18" s="27"/>
      <c r="F18" s="62" t="s">
        <v>73</v>
      </c>
      <c r="G18" s="21" t="e">
        <f t="shared" si="0"/>
        <v>#N/A</v>
      </c>
      <c r="I18" s="76" t="s">
        <v>12</v>
      </c>
      <c r="J18" s="83">
        <v>0.91500000000000004</v>
      </c>
      <c r="K18" s="84">
        <v>0.9849</v>
      </c>
      <c r="L18" s="18"/>
    </row>
    <row r="19" spans="1:12" ht="14" thickBot="1" x14ac:dyDescent="0.2">
      <c r="A19" s="59">
        <v>14</v>
      </c>
      <c r="B19" s="11"/>
      <c r="C19" s="78" t="str">
        <f>IF(B19="","",(B19/B45))</f>
        <v/>
      </c>
      <c r="D19" s="79" t="e">
        <f>LOOKUP(C19,J7:J19,I7:I19)</f>
        <v>#N/A</v>
      </c>
      <c r="E19" s="27"/>
      <c r="F19" s="62" t="s">
        <v>73</v>
      </c>
      <c r="G19" s="21" t="e">
        <f t="shared" si="0"/>
        <v>#N/A</v>
      </c>
      <c r="I19" s="76" t="s">
        <v>24</v>
      </c>
      <c r="J19" s="83">
        <v>0.98499999999999999</v>
      </c>
      <c r="K19" s="84">
        <v>1</v>
      </c>
      <c r="L19" s="18"/>
    </row>
    <row r="20" spans="1:12" x14ac:dyDescent="0.15">
      <c r="A20" s="59">
        <v>15</v>
      </c>
      <c r="B20" s="11"/>
      <c r="C20" s="78" t="str">
        <f>IF(B20="","",(B20/B45))</f>
        <v/>
      </c>
      <c r="D20" s="79" t="e">
        <f>LOOKUP(C20,J7:J19,I7:I19)</f>
        <v>#N/A</v>
      </c>
      <c r="E20" s="27"/>
      <c r="F20" s="62" t="s">
        <v>73</v>
      </c>
      <c r="G20" s="21" t="e">
        <f t="shared" si="0"/>
        <v>#N/A</v>
      </c>
      <c r="I20" s="82" t="s">
        <v>25</v>
      </c>
    </row>
    <row r="21" spans="1:12" x14ac:dyDescent="0.15">
      <c r="A21" s="59">
        <v>16</v>
      </c>
      <c r="B21" s="11"/>
      <c r="C21" s="78" t="str">
        <f>IF(B21="","",(B21/B45))</f>
        <v/>
      </c>
      <c r="D21" s="79" t="e">
        <f>LOOKUP(C21,J7:J19,I7:I19)</f>
        <v>#N/A</v>
      </c>
      <c r="E21" s="27"/>
      <c r="F21" s="62" t="s">
        <v>73</v>
      </c>
      <c r="G21" s="21" t="e">
        <f t="shared" si="0"/>
        <v>#N/A</v>
      </c>
    </row>
    <row r="22" spans="1:12" ht="12" customHeight="1" x14ac:dyDescent="0.15">
      <c r="A22" s="59">
        <v>17</v>
      </c>
      <c r="B22" s="11"/>
      <c r="C22" s="78" t="str">
        <f>IF(B22="","",(B22/B45))</f>
        <v/>
      </c>
      <c r="D22" s="79" t="e">
        <f>LOOKUP(C22,J7:J19,I7:I19)</f>
        <v>#N/A</v>
      </c>
      <c r="E22" s="27"/>
      <c r="F22" s="62" t="s">
        <v>73</v>
      </c>
      <c r="G22" s="21" t="e">
        <f t="shared" si="0"/>
        <v>#N/A</v>
      </c>
    </row>
    <row r="23" spans="1:12" ht="14" thickBot="1" x14ac:dyDescent="0.2">
      <c r="A23" s="59">
        <v>18</v>
      </c>
      <c r="B23" s="11"/>
      <c r="C23" s="78" t="str">
        <f>IF(B23="","",(B23/B45))</f>
        <v/>
      </c>
      <c r="D23" s="79" t="e">
        <f>LOOKUP(C23,J7:J19,I7:I19)</f>
        <v>#N/A</v>
      </c>
      <c r="E23" s="27"/>
      <c r="F23" s="62" t="s">
        <v>73</v>
      </c>
      <c r="G23" s="21" t="e">
        <f t="shared" si="0"/>
        <v>#N/A</v>
      </c>
    </row>
    <row r="24" spans="1:12" x14ac:dyDescent="0.15">
      <c r="A24" s="59">
        <v>19</v>
      </c>
      <c r="B24" s="11"/>
      <c r="C24" s="78" t="str">
        <f>IF(B24="","",(B24/B45))</f>
        <v/>
      </c>
      <c r="D24" s="79" t="e">
        <f>LOOKUP(C24,J7:J19,I7:I19)</f>
        <v>#N/A</v>
      </c>
      <c r="E24" s="27"/>
      <c r="F24" s="62" t="s">
        <v>73</v>
      </c>
      <c r="G24" s="21" t="e">
        <f t="shared" si="0"/>
        <v>#N/A</v>
      </c>
      <c r="J24" s="132" t="s">
        <v>69</v>
      </c>
      <c r="K24" s="133"/>
    </row>
    <row r="25" spans="1:12" ht="14" thickBot="1" x14ac:dyDescent="0.2">
      <c r="A25" s="59">
        <v>20</v>
      </c>
      <c r="B25" s="11"/>
      <c r="C25" s="78" t="str">
        <f>IF(B25="","",(B25/B45))</f>
        <v/>
      </c>
      <c r="D25" s="79" t="e">
        <f>LOOKUP(C25,J7:J19,I7:I19)</f>
        <v>#N/A</v>
      </c>
      <c r="E25" s="27"/>
      <c r="F25" s="62" t="s">
        <v>73</v>
      </c>
      <c r="G25" s="21" t="e">
        <f t="shared" si="0"/>
        <v>#N/A</v>
      </c>
      <c r="J25" s="134"/>
      <c r="K25" s="135"/>
    </row>
    <row r="26" spans="1:12" ht="14" thickBot="1" x14ac:dyDescent="0.2">
      <c r="A26" s="59">
        <v>21</v>
      </c>
      <c r="B26" s="11"/>
      <c r="C26" s="78" t="str">
        <f>IF(B26="","",(B26/B45))</f>
        <v/>
      </c>
      <c r="D26" s="79" t="e">
        <f>LOOKUP(C26,J7:J19,I7:I19)</f>
        <v>#N/A</v>
      </c>
      <c r="E26" s="27"/>
      <c r="F26" s="62" t="s">
        <v>73</v>
      </c>
      <c r="G26" s="21" t="e">
        <f t="shared" si="0"/>
        <v>#N/A</v>
      </c>
      <c r="J26" s="116" t="s">
        <v>70</v>
      </c>
      <c r="K26" s="116" t="s">
        <v>71</v>
      </c>
    </row>
    <row r="27" spans="1:12" ht="14" thickBot="1" x14ac:dyDescent="0.2">
      <c r="A27" s="59">
        <v>22</v>
      </c>
      <c r="B27" s="11"/>
      <c r="C27" s="78" t="str">
        <f>IF(B27="","",(B27/B45))</f>
        <v/>
      </c>
      <c r="D27" s="79" t="e">
        <f>LOOKUP(C27,J7:J19,I7:I19)</f>
        <v>#N/A</v>
      </c>
      <c r="E27" s="27"/>
      <c r="F27" s="62" t="s">
        <v>73</v>
      </c>
      <c r="G27" s="21" t="e">
        <f t="shared" si="0"/>
        <v>#N/A</v>
      </c>
      <c r="I27" s="117" t="s">
        <v>18</v>
      </c>
      <c r="J27" s="118">
        <v>0</v>
      </c>
      <c r="K27" s="118">
        <v>10</v>
      </c>
    </row>
    <row r="28" spans="1:12" ht="14" thickBot="1" x14ac:dyDescent="0.2">
      <c r="A28" s="59">
        <v>23</v>
      </c>
      <c r="B28" s="11"/>
      <c r="C28" s="78" t="str">
        <f>IF(B28="","",(B28/B45))</f>
        <v/>
      </c>
      <c r="D28" s="79" t="e">
        <f>LOOKUP(C28,J7:J19,I7:I19)</f>
        <v>#N/A</v>
      </c>
      <c r="E28" s="27"/>
      <c r="F28" s="62" t="s">
        <v>73</v>
      </c>
      <c r="G28" s="21" t="e">
        <f t="shared" si="0"/>
        <v>#N/A</v>
      </c>
      <c r="I28" s="119" t="s">
        <v>17</v>
      </c>
      <c r="J28" s="118">
        <v>11</v>
      </c>
      <c r="K28" s="118">
        <v>11</v>
      </c>
    </row>
    <row r="29" spans="1:12" ht="14" thickBot="1" x14ac:dyDescent="0.2">
      <c r="A29" s="59">
        <v>24</v>
      </c>
      <c r="B29" s="11"/>
      <c r="C29" s="78" t="str">
        <f>IF(B29="","",(B29/B45))</f>
        <v/>
      </c>
      <c r="D29" s="79" t="e">
        <f>LOOKUP(C29,J7:J19,I7:I19)</f>
        <v>#N/A</v>
      </c>
      <c r="E29" s="27"/>
      <c r="F29" s="62" t="s">
        <v>73</v>
      </c>
      <c r="G29" s="21" t="e">
        <f t="shared" si="0"/>
        <v>#N/A</v>
      </c>
      <c r="I29" s="117" t="s">
        <v>16</v>
      </c>
      <c r="J29" s="118">
        <v>12</v>
      </c>
      <c r="K29" s="118">
        <v>14</v>
      </c>
    </row>
    <row r="30" spans="1:12" ht="14" thickBot="1" x14ac:dyDescent="0.2">
      <c r="A30" s="59">
        <v>25</v>
      </c>
      <c r="B30" s="11"/>
      <c r="C30" s="78" t="str">
        <f>IF(B30="","",(B30/B45))</f>
        <v/>
      </c>
      <c r="D30" s="79" t="e">
        <f>LOOKUP(C30,J7:J19,I7:I19)</f>
        <v>#N/A</v>
      </c>
      <c r="E30" s="27"/>
      <c r="F30" s="62" t="s">
        <v>73</v>
      </c>
      <c r="G30" s="21" t="e">
        <f t="shared" si="0"/>
        <v>#N/A</v>
      </c>
      <c r="I30" s="119" t="s">
        <v>20</v>
      </c>
      <c r="J30" s="118">
        <v>15</v>
      </c>
      <c r="K30" s="118">
        <v>15</v>
      </c>
    </row>
    <row r="31" spans="1:12" ht="14" thickBot="1" x14ac:dyDescent="0.2">
      <c r="A31" s="59">
        <v>26</v>
      </c>
      <c r="B31" s="11"/>
      <c r="C31" s="78" t="str">
        <f>IF(B31="","",(B31/B45))</f>
        <v/>
      </c>
      <c r="D31" s="79" t="e">
        <f>LOOKUP(C31,J7:J19,I7:I19)</f>
        <v>#N/A</v>
      </c>
      <c r="E31" s="27"/>
      <c r="F31" s="62" t="s">
        <v>73</v>
      </c>
      <c r="G31" s="21" t="e">
        <f t="shared" si="0"/>
        <v>#N/A</v>
      </c>
      <c r="I31" s="117" t="s">
        <v>21</v>
      </c>
      <c r="J31" s="118">
        <v>16</v>
      </c>
      <c r="K31" s="118">
        <v>16</v>
      </c>
    </row>
    <row r="32" spans="1:12" ht="14" thickBot="1" x14ac:dyDescent="0.2">
      <c r="A32" s="59">
        <v>27</v>
      </c>
      <c r="B32" s="11"/>
      <c r="C32" s="78" t="str">
        <f>IF(B32="","",(B32/B45))</f>
        <v/>
      </c>
      <c r="D32" s="79" t="e">
        <f>LOOKUP(C32,J7:J19,I7:I19)</f>
        <v>#N/A</v>
      </c>
      <c r="E32" s="27"/>
      <c r="F32" s="62" t="s">
        <v>73</v>
      </c>
      <c r="G32" s="21" t="e">
        <f t="shared" si="0"/>
        <v>#N/A</v>
      </c>
      <c r="H32" s="13"/>
      <c r="I32" s="117" t="s">
        <v>15</v>
      </c>
      <c r="J32" s="120">
        <v>17</v>
      </c>
      <c r="K32" s="120">
        <v>19</v>
      </c>
    </row>
    <row r="33" spans="1:16" ht="14" thickBot="1" x14ac:dyDescent="0.2">
      <c r="A33" s="59">
        <v>28</v>
      </c>
      <c r="B33" s="11"/>
      <c r="C33" s="78" t="str">
        <f>IF(B33="","",(B33/B45))</f>
        <v/>
      </c>
      <c r="D33" s="79" t="e">
        <f>LOOKUP(C33,J7:J19,I7:I19)</f>
        <v>#N/A</v>
      </c>
      <c r="E33" s="27"/>
      <c r="F33" s="62" t="s">
        <v>73</v>
      </c>
      <c r="G33" s="21" t="e">
        <f t="shared" si="0"/>
        <v>#N/A</v>
      </c>
      <c r="H33" s="13"/>
      <c r="I33" s="117" t="s">
        <v>40</v>
      </c>
      <c r="J33" s="120">
        <v>20</v>
      </c>
      <c r="K33" s="120">
        <v>20</v>
      </c>
    </row>
    <row r="34" spans="1:16" ht="14" thickBot="1" x14ac:dyDescent="0.2">
      <c r="A34" s="59">
        <v>29</v>
      </c>
      <c r="B34" s="11"/>
      <c r="C34" s="78" t="str">
        <f>IF(B34="","",(B34/B45))</f>
        <v/>
      </c>
      <c r="D34" s="79" t="e">
        <f>LOOKUP(C34,J7:J19,I7:I19)</f>
        <v>#N/A</v>
      </c>
      <c r="E34" s="27"/>
      <c r="F34" s="62" t="s">
        <v>73</v>
      </c>
      <c r="G34" s="21" t="e">
        <f t="shared" si="0"/>
        <v>#N/A</v>
      </c>
      <c r="H34" s="13"/>
      <c r="I34" s="117" t="s">
        <v>14</v>
      </c>
      <c r="J34" s="120">
        <v>21</v>
      </c>
      <c r="K34" s="120">
        <v>21</v>
      </c>
    </row>
    <row r="35" spans="1:16" ht="14" thickBot="1" x14ac:dyDescent="0.2">
      <c r="A35" s="59">
        <v>30</v>
      </c>
      <c r="B35" s="11"/>
      <c r="C35" s="78" t="str">
        <f>IF(B35="","",(B35/B45))</f>
        <v/>
      </c>
      <c r="D35" s="79" t="e">
        <f>LOOKUP(C35,J7:J19,I7:I19)</f>
        <v>#N/A</v>
      </c>
      <c r="E35" s="27"/>
      <c r="F35" s="62" t="s">
        <v>73</v>
      </c>
      <c r="G35" s="21" t="e">
        <f t="shared" si="0"/>
        <v>#N/A</v>
      </c>
      <c r="H35" s="13"/>
      <c r="I35" s="117" t="s">
        <v>13</v>
      </c>
      <c r="J35" s="120">
        <v>22</v>
      </c>
      <c r="K35" s="120">
        <v>24</v>
      </c>
    </row>
    <row r="36" spans="1:16" ht="14" thickBot="1" x14ac:dyDescent="0.2">
      <c r="A36" s="59">
        <v>31</v>
      </c>
      <c r="B36" s="11"/>
      <c r="C36" s="78" t="str">
        <f>IF(B36="","",(B36/B45))</f>
        <v/>
      </c>
      <c r="D36" s="79" t="e">
        <f>LOOKUP(C36,J7:J19,I7:I19)</f>
        <v>#N/A</v>
      </c>
      <c r="E36" s="27"/>
      <c r="F36" s="62" t="s">
        <v>73</v>
      </c>
      <c r="G36" s="21" t="e">
        <f t="shared" si="0"/>
        <v>#N/A</v>
      </c>
      <c r="H36" s="13"/>
      <c r="I36" s="117" t="s">
        <v>22</v>
      </c>
      <c r="J36" s="120">
        <v>25</v>
      </c>
      <c r="K36" s="120">
        <v>25</v>
      </c>
    </row>
    <row r="37" spans="1:16" ht="14" thickBot="1" x14ac:dyDescent="0.2">
      <c r="A37" s="59">
        <v>32</v>
      </c>
      <c r="B37" s="11"/>
      <c r="C37" s="78" t="str">
        <f>IF(B37="","",(B37/B45))</f>
        <v/>
      </c>
      <c r="D37" s="79" t="e">
        <f>LOOKUP(C37,J7:J19,I7:I19)</f>
        <v>#N/A</v>
      </c>
      <c r="E37" s="27"/>
      <c r="F37" s="62" t="s">
        <v>73</v>
      </c>
      <c r="G37" s="21" t="e">
        <f t="shared" si="0"/>
        <v>#N/A</v>
      </c>
      <c r="H37" s="13"/>
      <c r="I37" s="117" t="s">
        <v>23</v>
      </c>
      <c r="J37" s="120">
        <v>26</v>
      </c>
      <c r="K37" s="120">
        <v>26</v>
      </c>
      <c r="M37" s="13"/>
      <c r="N37" s="13"/>
      <c r="O37" s="13"/>
      <c r="P37" s="13"/>
    </row>
    <row r="38" spans="1:16" ht="14" thickBot="1" x14ac:dyDescent="0.2">
      <c r="A38" s="59">
        <v>33</v>
      </c>
      <c r="B38" s="11"/>
      <c r="C38" s="78" t="str">
        <f>IF(B38="","",(B38/B45))</f>
        <v/>
      </c>
      <c r="D38" s="79" t="e">
        <f>LOOKUP(C38,J7:J19,I7:I19)</f>
        <v>#N/A</v>
      </c>
      <c r="E38" s="27"/>
      <c r="F38" s="62" t="s">
        <v>73</v>
      </c>
      <c r="G38" s="21" t="e">
        <f t="shared" si="0"/>
        <v>#N/A</v>
      </c>
      <c r="H38" s="13"/>
      <c r="I38" s="117" t="s">
        <v>12</v>
      </c>
      <c r="J38" s="120">
        <v>27</v>
      </c>
      <c r="K38" s="120">
        <v>29</v>
      </c>
      <c r="L38" s="13"/>
      <c r="M38" s="13"/>
      <c r="N38" s="13"/>
      <c r="O38" s="13"/>
      <c r="P38" s="13"/>
    </row>
    <row r="39" spans="1:16" ht="14" thickBot="1" x14ac:dyDescent="0.2">
      <c r="A39" s="59">
        <v>34</v>
      </c>
      <c r="B39" s="11"/>
      <c r="C39" s="78" t="str">
        <f>IF(B39="","",(B39/B45))</f>
        <v/>
      </c>
      <c r="D39" s="79" t="e">
        <f>LOOKUP(C39,J7:J19,I7:I19)</f>
        <v>#N/A</v>
      </c>
      <c r="E39" s="27"/>
      <c r="F39" s="62" t="s">
        <v>73</v>
      </c>
      <c r="G39" s="21" t="e">
        <f t="shared" si="0"/>
        <v>#N/A</v>
      </c>
      <c r="H39" s="13"/>
      <c r="I39" s="117" t="s">
        <v>24</v>
      </c>
      <c r="J39" s="120">
        <v>30</v>
      </c>
      <c r="K39" s="120">
        <v>30</v>
      </c>
      <c r="L39" s="13"/>
      <c r="M39" s="13"/>
      <c r="N39" s="13"/>
      <c r="O39" s="13"/>
      <c r="P39" s="13"/>
    </row>
    <row r="40" spans="1:16" ht="14" thickBot="1" x14ac:dyDescent="0.2">
      <c r="A40" s="60">
        <v>35</v>
      </c>
      <c r="B40" s="12"/>
      <c r="C40" s="80" t="str">
        <f>IF(B40="","",(B40/B45))</f>
        <v/>
      </c>
      <c r="D40" s="81" t="e">
        <f>LOOKUP(C40,J7:J19,I7:I19)</f>
        <v>#N/A</v>
      </c>
      <c r="E40" s="58"/>
      <c r="F40" s="63" t="s">
        <v>73</v>
      </c>
      <c r="G40" s="22" t="e">
        <f t="shared" si="0"/>
        <v>#N/A</v>
      </c>
      <c r="H40" s="13"/>
      <c r="I40" s="82" t="s">
        <v>72</v>
      </c>
      <c r="J40" s="13"/>
      <c r="K40" s="13"/>
      <c r="L40" s="13"/>
      <c r="M40" s="13"/>
      <c r="N40" s="13"/>
      <c r="O40" s="13"/>
      <c r="P40" s="13"/>
    </row>
    <row r="41" spans="1:16" ht="14" thickBot="1" x14ac:dyDescent="0.2">
      <c r="C41"/>
      <c r="D41"/>
      <c r="E41"/>
      <c r="G41"/>
    </row>
    <row r="42" spans="1:16" ht="13.5" customHeight="1" thickBot="1" x14ac:dyDescent="0.2">
      <c r="A42" s="126" t="s">
        <v>46</v>
      </c>
      <c r="B42" s="127"/>
      <c r="F42" s="126" t="s">
        <v>37</v>
      </c>
      <c r="G42" s="128"/>
    </row>
    <row r="43" spans="1:16" ht="12.75" customHeight="1" thickBot="1" x14ac:dyDescent="0.2">
      <c r="A43" s="8"/>
      <c r="B43" s="20" t="s">
        <v>44</v>
      </c>
      <c r="C43" s="25" t="s">
        <v>42</v>
      </c>
      <c r="D43" s="26" t="s">
        <v>41</v>
      </c>
      <c r="E43" s="33"/>
      <c r="F43" s="34"/>
      <c r="G43" s="20" t="s">
        <v>44</v>
      </c>
      <c r="H43" s="25" t="s">
        <v>42</v>
      </c>
      <c r="I43" s="26" t="s">
        <v>41</v>
      </c>
    </row>
    <row r="44" spans="1:16" ht="29" customHeight="1" thickBot="1" x14ac:dyDescent="0.2">
      <c r="A44" s="53" t="s">
        <v>3</v>
      </c>
      <c r="B44" s="9"/>
      <c r="C44" s="35" t="s">
        <v>43</v>
      </c>
      <c r="D44" s="36" t="s">
        <v>43</v>
      </c>
      <c r="E44" s="31"/>
      <c r="F44" s="51" t="s">
        <v>4</v>
      </c>
      <c r="G44" s="10">
        <v>2</v>
      </c>
      <c r="H44" s="50" t="s">
        <v>43</v>
      </c>
      <c r="I44" s="36" t="s">
        <v>43</v>
      </c>
      <c r="K44" s="129" t="s">
        <v>65</v>
      </c>
      <c r="L44" s="130"/>
      <c r="M44" s="130"/>
      <c r="N44" s="131"/>
    </row>
    <row r="45" spans="1:16" ht="33" customHeight="1" thickBot="1" x14ac:dyDescent="0.2">
      <c r="A45" s="54" t="s">
        <v>36</v>
      </c>
      <c r="B45" s="15"/>
      <c r="C45" s="37" t="e">
        <f>(B45/B45)</f>
        <v>#DIV/0!</v>
      </c>
      <c r="D45" s="38" t="e">
        <f>LOOKUP(C45,J7:J19,I7:I19)</f>
        <v>#DIV/0!</v>
      </c>
      <c r="E45" s="32"/>
      <c r="F45" s="52" t="s">
        <v>29</v>
      </c>
      <c r="G45" s="14">
        <v>30</v>
      </c>
      <c r="H45" s="48">
        <f>(G45/G45)</f>
        <v>1</v>
      </c>
      <c r="I45" s="36"/>
      <c r="K45" s="113" t="s">
        <v>63</v>
      </c>
      <c r="L45" s="114"/>
      <c r="M45" s="114"/>
      <c r="N45" s="115"/>
    </row>
    <row r="46" spans="1:16" ht="27.75" customHeight="1" thickBot="1" x14ac:dyDescent="0.2">
      <c r="A46" s="55" t="s">
        <v>45</v>
      </c>
      <c r="B46" s="41" t="e">
        <f>MEDIAN(B6:B40)</f>
        <v>#NUM!</v>
      </c>
      <c r="C46" s="39" t="e">
        <f>MEDIAN(C6:C40)</f>
        <v>#NUM!</v>
      </c>
      <c r="D46" s="36" t="e">
        <f>LOOKUP(C46,J7:J19,I7:I19)</f>
        <v>#NUM!</v>
      </c>
      <c r="E46" s="31"/>
      <c r="F46" s="55" t="s">
        <v>61</v>
      </c>
      <c r="G46" s="47">
        <f>MEDIAN(F6:F40)</f>
        <v>12.5</v>
      </c>
      <c r="H46" s="48">
        <f>(G46/G45)</f>
        <v>0.41666666666666669</v>
      </c>
      <c r="I46" s="36" t="str">
        <f>LOOKUP(G46,$J$27:$J$39,$I$27:$I$39)</f>
        <v>D</v>
      </c>
      <c r="K46" s="107" t="s">
        <v>64</v>
      </c>
      <c r="L46" s="108"/>
      <c r="M46" s="108"/>
      <c r="N46" s="109"/>
    </row>
    <row r="47" spans="1:16" ht="29" thickBot="1" x14ac:dyDescent="0.2">
      <c r="A47" s="55" t="s">
        <v>47</v>
      </c>
      <c r="B47" s="42" t="e">
        <f>AVERAGE(B6:B40)</f>
        <v>#DIV/0!</v>
      </c>
      <c r="C47" s="40" t="e">
        <f>AVERAGE(C6:C31)</f>
        <v>#DIV/0!</v>
      </c>
      <c r="D47" s="36" t="e">
        <f>LOOKUP(C47,J7:J19,I7:I19)</f>
        <v>#DIV/0!</v>
      </c>
      <c r="E47" s="31"/>
      <c r="F47" s="55" t="s">
        <v>62</v>
      </c>
      <c r="G47" s="49">
        <f>AVERAGE( F6:F40)</f>
        <v>12.5</v>
      </c>
      <c r="H47" s="48">
        <f>(G47/G45)</f>
        <v>0.41666666666666669</v>
      </c>
      <c r="I47" s="36" t="str">
        <f>LOOKUP(G47,$J$27:$J$39,$I$27:$I$39)</f>
        <v>D</v>
      </c>
      <c r="K47" s="113" t="s">
        <v>66</v>
      </c>
      <c r="L47" s="114"/>
      <c r="M47" s="114"/>
      <c r="N47" s="115"/>
    </row>
    <row r="48" spans="1:16" s="82" customFormat="1" ht="12" customHeight="1" thickBot="1" x14ac:dyDescent="0.2">
      <c r="A48" s="89" t="s">
        <v>31</v>
      </c>
      <c r="B48" s="90" t="e">
        <f>STDEV(B6:B40)</f>
        <v>#DIV/0!</v>
      </c>
      <c r="C48" s="91" t="s">
        <v>43</v>
      </c>
      <c r="D48" s="92" t="s">
        <v>27</v>
      </c>
      <c r="E48" s="93"/>
      <c r="F48" s="89" t="s">
        <v>31</v>
      </c>
      <c r="G48" s="94">
        <f>STDEV(F6:F40)</f>
        <v>3.5355339059327378</v>
      </c>
      <c r="H48" s="95" t="s">
        <v>43</v>
      </c>
      <c r="I48" s="92" t="s">
        <v>27</v>
      </c>
      <c r="K48" s="110" t="s">
        <v>67</v>
      </c>
      <c r="L48" s="111"/>
      <c r="M48" s="111"/>
      <c r="N48" s="112"/>
    </row>
    <row r="49" spans="1:11" ht="29" thickBot="1" x14ac:dyDescent="0.2">
      <c r="A49" s="56" t="s">
        <v>39</v>
      </c>
      <c r="B49" s="43" t="e">
        <f>QUARTILE(B6:B40,1)</f>
        <v>#NUM!</v>
      </c>
      <c r="C49" s="35" t="e">
        <f>(B49/B45)</f>
        <v>#NUM!</v>
      </c>
      <c r="D49" s="36" t="e">
        <f>LOOKUP(C49,J7:J19,I7:I19)</f>
        <v>#NUM!</v>
      </c>
      <c r="E49" s="31"/>
      <c r="F49" s="56" t="s">
        <v>39</v>
      </c>
      <c r="G49" s="47">
        <f>QUARTILE(F6:F40,1)</f>
        <v>11.25</v>
      </c>
      <c r="H49" s="48">
        <f>(G49/G45)</f>
        <v>0.375</v>
      </c>
      <c r="I49" s="36" t="str">
        <f>LOOKUP(G49,$J$27:$J$39,$I$27:$I$39)</f>
        <v>D-</v>
      </c>
    </row>
    <row r="50" spans="1:11" ht="12" customHeight="1" thickBot="1" x14ac:dyDescent="0.2">
      <c r="A50" s="55" t="s">
        <v>33</v>
      </c>
      <c r="B50" s="44" t="e">
        <f>QUARTILE(B6:B40,3)</f>
        <v>#NUM!</v>
      </c>
      <c r="C50" s="35" t="e">
        <f>(B50/B45)</f>
        <v>#NUM!</v>
      </c>
      <c r="D50" s="36" t="e">
        <f>LOOKUP(C50,J7:J19,I7:I19)</f>
        <v>#NUM!</v>
      </c>
      <c r="E50" s="31"/>
      <c r="F50" s="55" t="s">
        <v>33</v>
      </c>
      <c r="G50" s="47">
        <f>QUARTILE(F6:F40,3)</f>
        <v>13.75</v>
      </c>
      <c r="H50" s="48">
        <f>(G50/G45)</f>
        <v>0.45833333333333331</v>
      </c>
      <c r="I50" s="36" t="str">
        <f>LOOKUP(G50,$J$27:$J$39,$I$27:$I$39)</f>
        <v>D</v>
      </c>
      <c r="K50" s="82"/>
    </row>
    <row r="51" spans="1:11" s="82" customFormat="1" ht="12" customHeight="1" thickBot="1" x14ac:dyDescent="0.2">
      <c r="A51" s="96" t="s">
        <v>38</v>
      </c>
      <c r="B51" s="97" t="e">
        <f>(B53-B52)</f>
        <v>#NUM!</v>
      </c>
      <c r="C51" s="98"/>
      <c r="D51" s="92"/>
      <c r="E51" s="93"/>
      <c r="F51" s="96" t="s">
        <v>38</v>
      </c>
      <c r="G51" s="99">
        <f>(G53-G52)</f>
        <v>5</v>
      </c>
      <c r="H51" s="95"/>
      <c r="I51" s="92"/>
      <c r="K51"/>
    </row>
    <row r="52" spans="1:11" ht="12" customHeight="1" thickBot="1" x14ac:dyDescent="0.2">
      <c r="A52" s="55" t="s">
        <v>34</v>
      </c>
      <c r="B52" s="45" t="e">
        <f>QUARTILE(B6:B40,0)</f>
        <v>#NUM!</v>
      </c>
      <c r="C52" s="40" t="e">
        <f>(B52/B45)</f>
        <v>#NUM!</v>
      </c>
      <c r="D52" s="36" t="e">
        <f>LOOKUP(C52,J7:J19,I7:I19)</f>
        <v>#NUM!</v>
      </c>
      <c r="E52" s="31"/>
      <c r="F52" s="55" t="s">
        <v>34</v>
      </c>
      <c r="G52" s="47">
        <f>QUARTILE(F6:F40,0)</f>
        <v>10</v>
      </c>
      <c r="H52" s="48">
        <f>(G52/G45)</f>
        <v>0.33333333333333331</v>
      </c>
      <c r="I52" s="36" t="str">
        <f>LOOKUP(G52,$J$27:$J$39,$I$27:$I$39)</f>
        <v>F</v>
      </c>
    </row>
    <row r="53" spans="1:11" ht="12" customHeight="1" thickBot="1" x14ac:dyDescent="0.2">
      <c r="A53" s="56" t="s">
        <v>35</v>
      </c>
      <c r="B53" s="46" t="e">
        <f>QUARTILE(B6:B40,4)</f>
        <v>#NUM!</v>
      </c>
      <c r="C53" s="35" t="e">
        <f>(B53/B45)</f>
        <v>#NUM!</v>
      </c>
      <c r="D53" s="36" t="e">
        <f>LOOKUP(C53,J7:J19,I7:I19)</f>
        <v>#NUM!</v>
      </c>
      <c r="E53" s="31"/>
      <c r="F53" s="56" t="s">
        <v>35</v>
      </c>
      <c r="G53" s="47">
        <f>QUARTILE(F6:F40,4)</f>
        <v>15</v>
      </c>
      <c r="H53" s="48">
        <f>(G53/G45)</f>
        <v>0.5</v>
      </c>
      <c r="I53" s="36" t="str">
        <f>LOOKUP(G53,$J$27:$J$39,$I$27:$I$39)</f>
        <v>D+</v>
      </c>
    </row>
    <row r="54" spans="1:11" ht="14" thickBot="1" x14ac:dyDescent="0.2">
      <c r="A54" s="4"/>
      <c r="B54" s="5"/>
      <c r="C54" s="7"/>
      <c r="F54" s="1"/>
      <c r="H54" s="1"/>
    </row>
    <row r="55" spans="1:11" ht="14" thickBot="1" x14ac:dyDescent="0.2">
      <c r="A55" s="87" t="s">
        <v>28</v>
      </c>
      <c r="B55" s="88"/>
      <c r="C55" s="1">
        <f>COUNTIF(D6:D40,"A*")</f>
        <v>0</v>
      </c>
      <c r="D55" s="16" t="s">
        <v>50</v>
      </c>
      <c r="E55" s="16"/>
      <c r="G55" s="1">
        <f>COUNTIF(G6:G40,"A*")</f>
        <v>0</v>
      </c>
      <c r="H55" s="16" t="s">
        <v>50</v>
      </c>
    </row>
    <row r="56" spans="1:11" x14ac:dyDescent="0.15">
      <c r="C56" s="1">
        <f>COUNTIF(D6:D40,"B*")</f>
        <v>0</v>
      </c>
      <c r="D56" s="16" t="s">
        <v>51</v>
      </c>
      <c r="E56" s="16"/>
      <c r="G56" s="1">
        <f>COUNTIF(G6:G40,"B*")</f>
        <v>0</v>
      </c>
      <c r="H56" s="16" t="s">
        <v>51</v>
      </c>
    </row>
    <row r="57" spans="1:11" x14ac:dyDescent="0.15">
      <c r="C57" s="1">
        <f>COUNTIF(D6:D40,"C*")</f>
        <v>0</v>
      </c>
      <c r="D57" s="16" t="s">
        <v>52</v>
      </c>
      <c r="E57" s="16"/>
      <c r="G57" s="1">
        <f>COUNTIF(G6:G40,"C*")</f>
        <v>0</v>
      </c>
      <c r="H57" s="16" t="s">
        <v>52</v>
      </c>
    </row>
    <row r="58" spans="1:11" x14ac:dyDescent="0.15">
      <c r="C58" s="1">
        <f>COUNTIF(D6:D40,"D*")</f>
        <v>0</v>
      </c>
      <c r="D58" s="16" t="s">
        <v>53</v>
      </c>
      <c r="E58" s="16"/>
      <c r="G58" s="1">
        <f>COUNTIF(G6:G40,"D*")</f>
        <v>1</v>
      </c>
      <c r="H58" s="16" t="s">
        <v>53</v>
      </c>
    </row>
    <row r="59" spans="1:11" x14ac:dyDescent="0.15">
      <c r="C59" s="1">
        <f>COUNTIF(D6:D40,"F")</f>
        <v>0</v>
      </c>
      <c r="D59" s="16" t="s">
        <v>54</v>
      </c>
      <c r="E59" s="16"/>
      <c r="G59" s="1">
        <f>COUNTIF(G6:G40,"F")</f>
        <v>1</v>
      </c>
      <c r="H59" s="16" t="s">
        <v>54</v>
      </c>
    </row>
    <row r="60" spans="1:11" x14ac:dyDescent="0.15">
      <c r="C60"/>
    </row>
    <row r="61" spans="1:11" x14ac:dyDescent="0.15">
      <c r="C61"/>
    </row>
    <row r="62" spans="1:11" x14ac:dyDescent="0.15">
      <c r="C62"/>
    </row>
    <row r="63" spans="1:11" x14ac:dyDescent="0.15">
      <c r="C63"/>
    </row>
    <row r="64" spans="1:11" x14ac:dyDescent="0.15">
      <c r="C64"/>
    </row>
    <row r="65" spans="1:10" x14ac:dyDescent="0.15">
      <c r="C65"/>
    </row>
    <row r="66" spans="1:10" x14ac:dyDescent="0.15">
      <c r="C66"/>
    </row>
    <row r="77" spans="1:10" x14ac:dyDescent="0.15">
      <c r="A77" s="101" t="s">
        <v>59</v>
      </c>
      <c r="B77" s="101" t="s">
        <v>55</v>
      </c>
      <c r="C77" s="102" t="s">
        <v>56</v>
      </c>
      <c r="D77" s="103" t="s">
        <v>57</v>
      </c>
      <c r="E77" s="103" t="s">
        <v>58</v>
      </c>
      <c r="F77" s="101" t="s">
        <v>59</v>
      </c>
      <c r="G77" s="101" t="s">
        <v>55</v>
      </c>
      <c r="H77" s="102" t="s">
        <v>56</v>
      </c>
      <c r="I77" s="103" t="s">
        <v>57</v>
      </c>
      <c r="J77" s="103" t="s">
        <v>58</v>
      </c>
    </row>
    <row r="78" spans="1:10" x14ac:dyDescent="0.15">
      <c r="A78" s="104">
        <v>41892</v>
      </c>
      <c r="B78" s="105" t="e">
        <f>C49</f>
        <v>#NUM!</v>
      </c>
      <c r="C78" s="105" t="e">
        <f>C53</f>
        <v>#NUM!</v>
      </c>
      <c r="D78" s="105" t="e">
        <f>C52</f>
        <v>#NUM!</v>
      </c>
      <c r="E78" s="105" t="e">
        <f>C50</f>
        <v>#NUM!</v>
      </c>
      <c r="F78" s="104">
        <v>41892</v>
      </c>
      <c r="G78" s="105">
        <f>G49</f>
        <v>11.25</v>
      </c>
      <c r="H78" s="105">
        <f>G53</f>
        <v>15</v>
      </c>
      <c r="I78" s="105">
        <f>G52</f>
        <v>10</v>
      </c>
      <c r="J78" s="105">
        <f>G50</f>
        <v>13.75</v>
      </c>
    </row>
    <row r="79" spans="1:10" x14ac:dyDescent="0.15">
      <c r="B79" s="100"/>
    </row>
    <row r="96" spans="9:9" x14ac:dyDescent="0.15">
      <c r="I96" s="100"/>
    </row>
  </sheetData>
  <mergeCells count="6">
    <mergeCell ref="J5:K5"/>
    <mergeCell ref="J4:K4"/>
    <mergeCell ref="A42:B42"/>
    <mergeCell ref="F42:G42"/>
    <mergeCell ref="K44:N44"/>
    <mergeCell ref="J24:K25"/>
  </mergeCells>
  <phoneticPr fontId="3" type="noConversion"/>
  <pageMargins left="0.75" right="0.75" top="1" bottom="1" header="0.5" footer="0.5"/>
  <pageSetup scale="78" orientation="portrait" horizontalDpi="300" verticalDpi="300"/>
  <headerFooter>
    <oddFooter>&amp;RCreated by Elias Moo</oddFooter>
  </headerFooter>
  <drawing r:id="rId1"/>
  <legacy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6"/>
  <sheetViews>
    <sheetView topLeftCell="A63" workbookViewId="0">
      <selection activeCell="J84" sqref="J84"/>
    </sheetView>
  </sheetViews>
  <sheetFormatPr baseColWidth="10" defaultColWidth="8.83203125" defaultRowHeight="13" x14ac:dyDescent="0.15"/>
  <cols>
    <col min="1" max="1" width="10.83203125" customWidth="1"/>
    <col min="2" max="2" width="13.1640625" customWidth="1"/>
    <col min="3" max="3" width="13.1640625" style="6" customWidth="1"/>
    <col min="4" max="4" width="13.1640625" style="2" customWidth="1"/>
    <col min="5" max="5" width="6.1640625" style="2" customWidth="1"/>
    <col min="6" max="6" width="13.1640625" customWidth="1"/>
    <col min="7" max="7" width="13.1640625" style="3" customWidth="1"/>
    <col min="8" max="8" width="13.1640625" customWidth="1"/>
    <col min="9" max="9" width="15.1640625" customWidth="1"/>
    <col min="10" max="10" width="12" bestFit="1" customWidth="1"/>
    <col min="11" max="11" width="14.1640625" customWidth="1"/>
    <col min="12" max="12" width="12.1640625" customWidth="1"/>
    <col min="13" max="13" width="3.33203125" customWidth="1"/>
    <col min="14" max="14" width="8.6640625" customWidth="1"/>
    <col min="15" max="15" width="12" customWidth="1"/>
  </cols>
  <sheetData>
    <row r="1" spans="1:12" ht="16" x14ac:dyDescent="0.2">
      <c r="A1" s="106" t="s">
        <v>60</v>
      </c>
    </row>
    <row r="2" spans="1:12" ht="14" x14ac:dyDescent="0.15">
      <c r="A2" s="66" t="s">
        <v>5</v>
      </c>
      <c r="B2" s="69"/>
      <c r="C2" s="67" t="s">
        <v>6</v>
      </c>
      <c r="D2" s="70"/>
      <c r="E2" s="68"/>
      <c r="F2" s="66" t="s">
        <v>7</v>
      </c>
      <c r="G2" s="73"/>
      <c r="H2" s="66" t="s">
        <v>11</v>
      </c>
      <c r="I2" s="75"/>
    </row>
    <row r="3" spans="1:12" ht="15" thickBot="1" x14ac:dyDescent="0.2">
      <c r="A3" s="66" t="s">
        <v>8</v>
      </c>
      <c r="B3" s="72"/>
      <c r="C3" s="67" t="s">
        <v>9</v>
      </c>
      <c r="D3" s="71"/>
      <c r="E3" s="68"/>
      <c r="F3" s="66" t="s">
        <v>10</v>
      </c>
      <c r="G3" s="74"/>
      <c r="H3" s="66"/>
    </row>
    <row r="4" spans="1:12" ht="24" customHeight="1" thickBot="1" x14ac:dyDescent="0.2">
      <c r="J4" s="124" t="s">
        <v>68</v>
      </c>
      <c r="K4" s="125"/>
      <c r="L4" s="17"/>
    </row>
    <row r="5" spans="1:12" ht="18" customHeight="1" x14ac:dyDescent="0.15">
      <c r="A5" s="28" t="s">
        <v>48</v>
      </c>
      <c r="B5" s="29" t="s">
        <v>1</v>
      </c>
      <c r="C5" s="30" t="s">
        <v>30</v>
      </c>
      <c r="D5" s="61" t="s">
        <v>0</v>
      </c>
      <c r="E5" s="57"/>
      <c r="F5" s="64" t="s">
        <v>2</v>
      </c>
      <c r="G5" s="65" t="s">
        <v>32</v>
      </c>
      <c r="J5" s="122" t="s">
        <v>26</v>
      </c>
      <c r="K5" s="123"/>
      <c r="L5" s="17"/>
    </row>
    <row r="6" spans="1:12" ht="14" thickBot="1" x14ac:dyDescent="0.2">
      <c r="A6" s="59">
        <v>1</v>
      </c>
      <c r="B6" s="11"/>
      <c r="C6" s="78" t="str">
        <f>IF(B6="","",(B6/B45))</f>
        <v/>
      </c>
      <c r="D6" s="79" t="e">
        <f>LOOKUP(C6,J7:J19,I7:I19)</f>
        <v>#N/A</v>
      </c>
      <c r="E6" s="27"/>
      <c r="F6" s="62" t="s">
        <v>73</v>
      </c>
      <c r="G6" s="121" t="e">
        <f>LOOKUP(F6,$J$27:$J$39,$I$27:$I$39)</f>
        <v>#N/A</v>
      </c>
      <c r="J6" s="23" t="s">
        <v>49</v>
      </c>
      <c r="K6" s="24" t="s">
        <v>19</v>
      </c>
    </row>
    <row r="7" spans="1:12" ht="14" thickBot="1" x14ac:dyDescent="0.2">
      <c r="A7" s="59">
        <v>2</v>
      </c>
      <c r="B7" s="11"/>
      <c r="C7" s="78" t="str">
        <f>IF(B7="","",(B7/B45))</f>
        <v/>
      </c>
      <c r="D7" s="79" t="e">
        <f>LOOKUP(C7,J7:J19,I7:I19)</f>
        <v>#N/A</v>
      </c>
      <c r="E7" s="27"/>
      <c r="F7" s="62" t="s">
        <v>73</v>
      </c>
      <c r="G7" s="21" t="e">
        <f t="shared" ref="G7:G40" si="0">LOOKUP(F7,$J$27:$J$39,$I$27:$I$39)</f>
        <v>#N/A</v>
      </c>
      <c r="I7" s="76" t="s">
        <v>18</v>
      </c>
      <c r="J7" s="83">
        <v>0</v>
      </c>
      <c r="K7" s="84">
        <v>0.59489999999999998</v>
      </c>
      <c r="L7" s="18"/>
    </row>
    <row r="8" spans="1:12" ht="14" thickBot="1" x14ac:dyDescent="0.2">
      <c r="A8" s="59">
        <v>3</v>
      </c>
      <c r="B8" s="11"/>
      <c r="C8" s="78" t="str">
        <f>IF(B8="","",(B8/B45))</f>
        <v/>
      </c>
      <c r="D8" s="79" t="e">
        <f>LOOKUP(C8,J7:J19,I7:I19)</f>
        <v>#N/A</v>
      </c>
      <c r="E8" s="27"/>
      <c r="F8" s="62" t="s">
        <v>73</v>
      </c>
      <c r="G8" s="21" t="e">
        <f t="shared" si="0"/>
        <v>#N/A</v>
      </c>
      <c r="I8" s="77" t="s">
        <v>17</v>
      </c>
      <c r="J8" s="85">
        <v>0.59499999999999997</v>
      </c>
      <c r="K8" s="86">
        <v>0.6149</v>
      </c>
      <c r="L8" s="19"/>
    </row>
    <row r="9" spans="1:12" ht="14" thickBot="1" x14ac:dyDescent="0.2">
      <c r="A9" s="59">
        <v>4</v>
      </c>
      <c r="B9" s="11"/>
      <c r="C9" s="78" t="str">
        <f>IF(B9="","",(B9/B45))</f>
        <v/>
      </c>
      <c r="D9" s="79" t="e">
        <f>LOOKUP(C9,J7:J19,I7:I19)</f>
        <v>#N/A</v>
      </c>
      <c r="E9" s="27"/>
      <c r="F9" s="62" t="s">
        <v>73</v>
      </c>
      <c r="G9" s="21" t="e">
        <f t="shared" si="0"/>
        <v>#N/A</v>
      </c>
      <c r="I9" s="76" t="s">
        <v>16</v>
      </c>
      <c r="J9" s="83">
        <v>0.61499999999999999</v>
      </c>
      <c r="K9" s="84">
        <v>0.67490000000000006</v>
      </c>
      <c r="L9" s="18"/>
    </row>
    <row r="10" spans="1:12" ht="14" thickBot="1" x14ac:dyDescent="0.2">
      <c r="A10" s="59">
        <v>5</v>
      </c>
      <c r="B10" s="11"/>
      <c r="C10" s="78" t="str">
        <f>IF(B10="","",(B10/B45))</f>
        <v/>
      </c>
      <c r="D10" s="79" t="e">
        <f>LOOKUP(C10,J7:J19,I7:I19)</f>
        <v>#N/A</v>
      </c>
      <c r="E10" s="27"/>
      <c r="F10" s="62" t="s">
        <v>73</v>
      </c>
      <c r="G10" s="21" t="e">
        <f t="shared" si="0"/>
        <v>#N/A</v>
      </c>
      <c r="I10" s="77" t="s">
        <v>20</v>
      </c>
      <c r="J10" s="85">
        <v>0.67500000000000004</v>
      </c>
      <c r="K10" s="86">
        <v>0.69489999999999996</v>
      </c>
      <c r="L10" s="19"/>
    </row>
    <row r="11" spans="1:12" ht="14" thickBot="1" x14ac:dyDescent="0.2">
      <c r="A11" s="59">
        <v>6</v>
      </c>
      <c r="B11" s="11"/>
      <c r="C11" s="78" t="str">
        <f>IF(B11="","",(B11/B45))</f>
        <v/>
      </c>
      <c r="D11" s="79" t="e">
        <f>LOOKUP(C11,J7:J19,I7:I19)</f>
        <v>#N/A</v>
      </c>
      <c r="E11" s="27"/>
      <c r="F11" s="62" t="s">
        <v>73</v>
      </c>
      <c r="G11" s="21" t="e">
        <f t="shared" si="0"/>
        <v>#N/A</v>
      </c>
      <c r="I11" s="76" t="s">
        <v>21</v>
      </c>
      <c r="J11" s="83">
        <v>0.69499999999999995</v>
      </c>
      <c r="K11" s="84">
        <v>0.71489999999999998</v>
      </c>
      <c r="L11" s="18"/>
    </row>
    <row r="12" spans="1:12" ht="14" thickBot="1" x14ac:dyDescent="0.2">
      <c r="A12" s="59">
        <v>7</v>
      </c>
      <c r="B12" s="11"/>
      <c r="C12" s="78" t="str">
        <f>IF(B12="","",(B12/B45))</f>
        <v/>
      </c>
      <c r="D12" s="79" t="e">
        <f>LOOKUP(C12,J7:J19,I7:I19)</f>
        <v>#N/A</v>
      </c>
      <c r="E12" s="27"/>
      <c r="F12" s="62" t="s">
        <v>73</v>
      </c>
      <c r="G12" s="21" t="e">
        <f t="shared" si="0"/>
        <v>#N/A</v>
      </c>
      <c r="I12" s="76" t="s">
        <v>15</v>
      </c>
      <c r="J12" s="83">
        <v>0.71499999999999997</v>
      </c>
      <c r="K12" s="84">
        <v>0.77490000000000003</v>
      </c>
      <c r="L12" s="18"/>
    </row>
    <row r="13" spans="1:12" ht="14" thickBot="1" x14ac:dyDescent="0.2">
      <c r="A13" s="59">
        <v>8</v>
      </c>
      <c r="B13" s="11"/>
      <c r="C13" s="78" t="str">
        <f>IF(B13="","",(B13/B45))</f>
        <v/>
      </c>
      <c r="D13" s="79" t="e">
        <f>LOOKUP(C13,J7:J19,I7:I19)</f>
        <v>#N/A</v>
      </c>
      <c r="E13" s="27"/>
      <c r="F13" s="62" t="s">
        <v>73</v>
      </c>
      <c r="G13" s="21" t="e">
        <f t="shared" si="0"/>
        <v>#N/A</v>
      </c>
      <c r="I13" s="76" t="s">
        <v>40</v>
      </c>
      <c r="J13" s="83">
        <v>0.77500000000000002</v>
      </c>
      <c r="K13" s="84">
        <v>0.79490000000000005</v>
      </c>
      <c r="L13" s="18"/>
    </row>
    <row r="14" spans="1:12" ht="14" thickBot="1" x14ac:dyDescent="0.2">
      <c r="A14" s="59">
        <v>9</v>
      </c>
      <c r="B14" s="11"/>
      <c r="C14" s="78" t="str">
        <f>IF(B14="","",(B14/B45))</f>
        <v/>
      </c>
      <c r="D14" s="79" t="e">
        <f>LOOKUP(C14,J7:J19,I7:I19)</f>
        <v>#N/A</v>
      </c>
      <c r="E14" s="27"/>
      <c r="F14" s="62" t="s">
        <v>73</v>
      </c>
      <c r="G14" s="21" t="e">
        <f t="shared" si="0"/>
        <v>#N/A</v>
      </c>
      <c r="I14" s="76" t="s">
        <v>14</v>
      </c>
      <c r="J14" s="83">
        <v>0.79500000000000004</v>
      </c>
      <c r="K14" s="84">
        <v>0.81489999999999996</v>
      </c>
      <c r="L14" s="18"/>
    </row>
    <row r="15" spans="1:12" ht="14" thickBot="1" x14ac:dyDescent="0.2">
      <c r="A15" s="59">
        <v>10</v>
      </c>
      <c r="B15" s="11"/>
      <c r="C15" s="78" t="str">
        <f>IF(B15="","",(B15/B45))</f>
        <v/>
      </c>
      <c r="D15" s="79" t="e">
        <f>LOOKUP(C15,J7:J19,I7:I19)</f>
        <v>#N/A</v>
      </c>
      <c r="E15" s="27"/>
      <c r="F15" s="62" t="s">
        <v>73</v>
      </c>
      <c r="G15" s="21" t="e">
        <f t="shared" si="0"/>
        <v>#N/A</v>
      </c>
      <c r="I15" s="76" t="s">
        <v>13</v>
      </c>
      <c r="J15" s="83">
        <v>0.81499999999999995</v>
      </c>
      <c r="K15" s="84">
        <v>0.87490000000000001</v>
      </c>
      <c r="L15" s="18"/>
    </row>
    <row r="16" spans="1:12" ht="14" thickBot="1" x14ac:dyDescent="0.2">
      <c r="A16" s="59">
        <v>11</v>
      </c>
      <c r="B16" s="11"/>
      <c r="C16" s="78" t="str">
        <f>IF(B16="","",(B16/B45))</f>
        <v/>
      </c>
      <c r="D16" s="79" t="e">
        <f>LOOKUP(C16,J7:J19,I7:I19)</f>
        <v>#N/A</v>
      </c>
      <c r="E16" s="27"/>
      <c r="F16" s="62" t="s">
        <v>73</v>
      </c>
      <c r="G16" s="21" t="e">
        <f t="shared" si="0"/>
        <v>#N/A</v>
      </c>
      <c r="I16" s="76" t="s">
        <v>22</v>
      </c>
      <c r="J16" s="83">
        <v>0.875</v>
      </c>
      <c r="K16" s="84">
        <v>0.89490000000000003</v>
      </c>
      <c r="L16" s="18"/>
    </row>
    <row r="17" spans="1:12" ht="14" thickBot="1" x14ac:dyDescent="0.2">
      <c r="A17" s="59">
        <v>12</v>
      </c>
      <c r="B17" s="11"/>
      <c r="C17" s="78" t="str">
        <f>IF(B17="","",(B17/B45))</f>
        <v/>
      </c>
      <c r="D17" s="79" t="e">
        <f>LOOKUP(C17,J7:J19,I7:I19)</f>
        <v>#N/A</v>
      </c>
      <c r="E17" s="27"/>
      <c r="F17" s="62" t="s">
        <v>73</v>
      </c>
      <c r="G17" s="21" t="e">
        <f t="shared" si="0"/>
        <v>#N/A</v>
      </c>
      <c r="I17" s="76" t="s">
        <v>23</v>
      </c>
      <c r="J17" s="83">
        <v>0.89500000000000002</v>
      </c>
      <c r="K17" s="84">
        <v>0.91490000000000005</v>
      </c>
      <c r="L17" s="18"/>
    </row>
    <row r="18" spans="1:12" ht="14" thickBot="1" x14ac:dyDescent="0.2">
      <c r="A18" s="59">
        <v>13</v>
      </c>
      <c r="B18" s="11"/>
      <c r="C18" s="78" t="str">
        <f>IF(B18="","",(B18/B45))</f>
        <v/>
      </c>
      <c r="D18" s="79" t="e">
        <f>LOOKUP(C18,J7:J19,I7:I19)</f>
        <v>#N/A</v>
      </c>
      <c r="E18" s="27"/>
      <c r="F18" s="62" t="s">
        <v>73</v>
      </c>
      <c r="G18" s="21" t="e">
        <f t="shared" si="0"/>
        <v>#N/A</v>
      </c>
      <c r="I18" s="76" t="s">
        <v>12</v>
      </c>
      <c r="J18" s="83">
        <v>0.91500000000000004</v>
      </c>
      <c r="K18" s="84">
        <v>0.9849</v>
      </c>
      <c r="L18" s="18"/>
    </row>
    <row r="19" spans="1:12" ht="14" thickBot="1" x14ac:dyDescent="0.2">
      <c r="A19" s="59">
        <v>14</v>
      </c>
      <c r="B19" s="11"/>
      <c r="C19" s="78" t="str">
        <f>IF(B19="","",(B19/B45))</f>
        <v/>
      </c>
      <c r="D19" s="79" t="e">
        <f>LOOKUP(C19,J7:J19,I7:I19)</f>
        <v>#N/A</v>
      </c>
      <c r="E19" s="27"/>
      <c r="F19" s="62" t="s">
        <v>73</v>
      </c>
      <c r="G19" s="21" t="e">
        <f t="shared" si="0"/>
        <v>#N/A</v>
      </c>
      <c r="I19" s="76" t="s">
        <v>24</v>
      </c>
      <c r="J19" s="83">
        <v>0.98499999999999999</v>
      </c>
      <c r="K19" s="84">
        <v>1</v>
      </c>
      <c r="L19" s="18"/>
    </row>
    <row r="20" spans="1:12" x14ac:dyDescent="0.15">
      <c r="A20" s="59">
        <v>15</v>
      </c>
      <c r="B20" s="11"/>
      <c r="C20" s="78" t="str">
        <f>IF(B20="","",(B20/B45))</f>
        <v/>
      </c>
      <c r="D20" s="79" t="e">
        <f>LOOKUP(C20,J7:J19,I7:I19)</f>
        <v>#N/A</v>
      </c>
      <c r="E20" s="27"/>
      <c r="F20" s="62" t="s">
        <v>73</v>
      </c>
      <c r="G20" s="21" t="e">
        <f t="shared" si="0"/>
        <v>#N/A</v>
      </c>
      <c r="I20" s="82" t="s">
        <v>25</v>
      </c>
    </row>
    <row r="21" spans="1:12" x14ac:dyDescent="0.15">
      <c r="A21" s="59">
        <v>16</v>
      </c>
      <c r="B21" s="11"/>
      <c r="C21" s="78" t="str">
        <f>IF(B21="","",(B21/B45))</f>
        <v/>
      </c>
      <c r="D21" s="79" t="e">
        <f>LOOKUP(C21,J7:J19,I7:I19)</f>
        <v>#N/A</v>
      </c>
      <c r="E21" s="27"/>
      <c r="F21" s="62" t="s">
        <v>73</v>
      </c>
      <c r="G21" s="21" t="e">
        <f t="shared" si="0"/>
        <v>#N/A</v>
      </c>
    </row>
    <row r="22" spans="1:12" ht="12" customHeight="1" x14ac:dyDescent="0.15">
      <c r="A22" s="59">
        <v>17</v>
      </c>
      <c r="B22" s="11"/>
      <c r="C22" s="78" t="str">
        <f>IF(B22="","",(B22/B45))</f>
        <v/>
      </c>
      <c r="D22" s="79" t="e">
        <f>LOOKUP(C22,J7:J19,I7:I19)</f>
        <v>#N/A</v>
      </c>
      <c r="E22" s="27"/>
      <c r="F22" s="62" t="s">
        <v>73</v>
      </c>
      <c r="G22" s="21" t="e">
        <f t="shared" si="0"/>
        <v>#N/A</v>
      </c>
    </row>
    <row r="23" spans="1:12" ht="14" thickBot="1" x14ac:dyDescent="0.2">
      <c r="A23" s="59">
        <v>18</v>
      </c>
      <c r="B23" s="11"/>
      <c r="C23" s="78" t="str">
        <f>IF(B23="","",(B23/B45))</f>
        <v/>
      </c>
      <c r="D23" s="79" t="e">
        <f>LOOKUP(C23,J7:J19,I7:I19)</f>
        <v>#N/A</v>
      </c>
      <c r="E23" s="27"/>
      <c r="F23" s="62" t="s">
        <v>73</v>
      </c>
      <c r="G23" s="21" t="e">
        <f t="shared" si="0"/>
        <v>#N/A</v>
      </c>
    </row>
    <row r="24" spans="1:12" x14ac:dyDescent="0.15">
      <c r="A24" s="59">
        <v>19</v>
      </c>
      <c r="B24" s="11"/>
      <c r="C24" s="78" t="str">
        <f>IF(B24="","",(B24/B45))</f>
        <v/>
      </c>
      <c r="D24" s="79" t="e">
        <f>LOOKUP(C24,J7:J19,I7:I19)</f>
        <v>#N/A</v>
      </c>
      <c r="E24" s="27"/>
      <c r="F24" s="62" t="s">
        <v>73</v>
      </c>
      <c r="G24" s="21" t="e">
        <f t="shared" si="0"/>
        <v>#N/A</v>
      </c>
      <c r="J24" s="132" t="s">
        <v>69</v>
      </c>
      <c r="K24" s="133"/>
    </row>
    <row r="25" spans="1:12" ht="14" thickBot="1" x14ac:dyDescent="0.2">
      <c r="A25" s="59">
        <v>20</v>
      </c>
      <c r="B25" s="11"/>
      <c r="C25" s="78" t="str">
        <f>IF(B25="","",(B25/B45))</f>
        <v/>
      </c>
      <c r="D25" s="79" t="e">
        <f>LOOKUP(C25,J7:J19,I7:I19)</f>
        <v>#N/A</v>
      </c>
      <c r="E25" s="27"/>
      <c r="F25" s="62" t="s">
        <v>73</v>
      </c>
      <c r="G25" s="21" t="e">
        <f t="shared" si="0"/>
        <v>#N/A</v>
      </c>
      <c r="J25" s="134"/>
      <c r="K25" s="135"/>
    </row>
    <row r="26" spans="1:12" ht="14" thickBot="1" x14ac:dyDescent="0.2">
      <c r="A26" s="59">
        <v>21</v>
      </c>
      <c r="B26" s="11"/>
      <c r="C26" s="78" t="str">
        <f>IF(B26="","",(B26/B45))</f>
        <v/>
      </c>
      <c r="D26" s="79" t="e">
        <f>LOOKUP(C26,J7:J19,I7:I19)</f>
        <v>#N/A</v>
      </c>
      <c r="E26" s="27"/>
      <c r="F26" s="62" t="s">
        <v>73</v>
      </c>
      <c r="G26" s="21" t="e">
        <f t="shared" si="0"/>
        <v>#N/A</v>
      </c>
      <c r="J26" s="116" t="s">
        <v>70</v>
      </c>
      <c r="K26" s="116" t="s">
        <v>71</v>
      </c>
    </row>
    <row r="27" spans="1:12" ht="14" thickBot="1" x14ac:dyDescent="0.2">
      <c r="A27" s="59">
        <v>22</v>
      </c>
      <c r="B27" s="11"/>
      <c r="C27" s="78" t="str">
        <f>IF(B27="","",(B27/B45))</f>
        <v/>
      </c>
      <c r="D27" s="79" t="e">
        <f>LOOKUP(C27,J7:J19,I7:I19)</f>
        <v>#N/A</v>
      </c>
      <c r="E27" s="27"/>
      <c r="F27" s="62" t="s">
        <v>73</v>
      </c>
      <c r="G27" s="21" t="e">
        <f t="shared" si="0"/>
        <v>#N/A</v>
      </c>
      <c r="I27" s="117" t="s">
        <v>18</v>
      </c>
      <c r="J27" s="118">
        <v>0</v>
      </c>
      <c r="K27" s="118">
        <v>10</v>
      </c>
    </row>
    <row r="28" spans="1:12" ht="14" thickBot="1" x14ac:dyDescent="0.2">
      <c r="A28" s="59">
        <v>23</v>
      </c>
      <c r="B28" s="11"/>
      <c r="C28" s="78" t="str">
        <f>IF(B28="","",(B28/B45))</f>
        <v/>
      </c>
      <c r="D28" s="79" t="e">
        <f>LOOKUP(C28,J7:J19,I7:I19)</f>
        <v>#N/A</v>
      </c>
      <c r="E28" s="27"/>
      <c r="F28" s="62" t="s">
        <v>73</v>
      </c>
      <c r="G28" s="21" t="e">
        <f t="shared" si="0"/>
        <v>#N/A</v>
      </c>
      <c r="I28" s="119" t="s">
        <v>17</v>
      </c>
      <c r="J28" s="118">
        <v>11</v>
      </c>
      <c r="K28" s="118">
        <v>11</v>
      </c>
    </row>
    <row r="29" spans="1:12" ht="14" thickBot="1" x14ac:dyDescent="0.2">
      <c r="A29" s="59">
        <v>24</v>
      </c>
      <c r="B29" s="11"/>
      <c r="C29" s="78" t="str">
        <f>IF(B29="","",(B29/B45))</f>
        <v/>
      </c>
      <c r="D29" s="79" t="e">
        <f>LOOKUP(C29,J7:J19,I7:I19)</f>
        <v>#N/A</v>
      </c>
      <c r="E29" s="27"/>
      <c r="F29" s="62" t="s">
        <v>73</v>
      </c>
      <c r="G29" s="21" t="e">
        <f t="shared" si="0"/>
        <v>#N/A</v>
      </c>
      <c r="I29" s="117" t="s">
        <v>16</v>
      </c>
      <c r="J29" s="118">
        <v>12</v>
      </c>
      <c r="K29" s="118">
        <v>14</v>
      </c>
    </row>
    <row r="30" spans="1:12" ht="14" thickBot="1" x14ac:dyDescent="0.2">
      <c r="A30" s="59">
        <v>25</v>
      </c>
      <c r="B30" s="11"/>
      <c r="C30" s="78" t="str">
        <f>IF(B30="","",(B30/B45))</f>
        <v/>
      </c>
      <c r="D30" s="79" t="e">
        <f>LOOKUP(C30,J7:J19,I7:I19)</f>
        <v>#N/A</v>
      </c>
      <c r="E30" s="27"/>
      <c r="F30" s="62" t="s">
        <v>73</v>
      </c>
      <c r="G30" s="21" t="e">
        <f t="shared" si="0"/>
        <v>#N/A</v>
      </c>
      <c r="I30" s="119" t="s">
        <v>20</v>
      </c>
      <c r="J30" s="118">
        <v>15</v>
      </c>
      <c r="K30" s="118">
        <v>15</v>
      </c>
    </row>
    <row r="31" spans="1:12" ht="14" thickBot="1" x14ac:dyDescent="0.2">
      <c r="A31" s="59">
        <v>26</v>
      </c>
      <c r="B31" s="11"/>
      <c r="C31" s="78" t="str">
        <f>IF(B31="","",(B31/B45))</f>
        <v/>
      </c>
      <c r="D31" s="79" t="e">
        <f>LOOKUP(C31,J7:J19,I7:I19)</f>
        <v>#N/A</v>
      </c>
      <c r="E31" s="27"/>
      <c r="F31" s="62" t="s">
        <v>73</v>
      </c>
      <c r="G31" s="21" t="e">
        <f t="shared" si="0"/>
        <v>#N/A</v>
      </c>
      <c r="I31" s="117" t="s">
        <v>21</v>
      </c>
      <c r="J31" s="118">
        <v>16</v>
      </c>
      <c r="K31" s="118">
        <v>16</v>
      </c>
    </row>
    <row r="32" spans="1:12" ht="14" thickBot="1" x14ac:dyDescent="0.2">
      <c r="A32" s="59">
        <v>27</v>
      </c>
      <c r="B32" s="11"/>
      <c r="C32" s="78" t="str">
        <f>IF(B32="","",(B32/B45))</f>
        <v/>
      </c>
      <c r="D32" s="79" t="e">
        <f>LOOKUP(C32,J7:J19,I7:I19)</f>
        <v>#N/A</v>
      </c>
      <c r="E32" s="27"/>
      <c r="F32" s="62" t="s">
        <v>73</v>
      </c>
      <c r="G32" s="21" t="e">
        <f t="shared" si="0"/>
        <v>#N/A</v>
      </c>
      <c r="H32" s="13"/>
      <c r="I32" s="117" t="s">
        <v>15</v>
      </c>
      <c r="J32" s="120">
        <v>17</v>
      </c>
      <c r="K32" s="120">
        <v>19</v>
      </c>
    </row>
    <row r="33" spans="1:16" ht="14" thickBot="1" x14ac:dyDescent="0.2">
      <c r="A33" s="59">
        <v>28</v>
      </c>
      <c r="B33" s="11"/>
      <c r="C33" s="78" t="str">
        <f>IF(B33="","",(B33/B45))</f>
        <v/>
      </c>
      <c r="D33" s="79" t="e">
        <f>LOOKUP(C33,J7:J19,I7:I19)</f>
        <v>#N/A</v>
      </c>
      <c r="E33" s="27"/>
      <c r="F33" s="62" t="s">
        <v>73</v>
      </c>
      <c r="G33" s="21" t="e">
        <f t="shared" si="0"/>
        <v>#N/A</v>
      </c>
      <c r="H33" s="13"/>
      <c r="I33" s="117" t="s">
        <v>40</v>
      </c>
      <c r="J33" s="120">
        <v>20</v>
      </c>
      <c r="K33" s="120">
        <v>20</v>
      </c>
    </row>
    <row r="34" spans="1:16" ht="14" thickBot="1" x14ac:dyDescent="0.2">
      <c r="A34" s="59">
        <v>29</v>
      </c>
      <c r="B34" s="11"/>
      <c r="C34" s="78" t="str">
        <f>IF(B34="","",(B34/B45))</f>
        <v/>
      </c>
      <c r="D34" s="79" t="e">
        <f>LOOKUP(C34,J7:J19,I7:I19)</f>
        <v>#N/A</v>
      </c>
      <c r="E34" s="27"/>
      <c r="F34" s="62" t="s">
        <v>73</v>
      </c>
      <c r="G34" s="21" t="e">
        <f t="shared" si="0"/>
        <v>#N/A</v>
      </c>
      <c r="H34" s="13"/>
      <c r="I34" s="117" t="s">
        <v>14</v>
      </c>
      <c r="J34" s="120">
        <v>21</v>
      </c>
      <c r="K34" s="120">
        <v>21</v>
      </c>
    </row>
    <row r="35" spans="1:16" ht="14" thickBot="1" x14ac:dyDescent="0.2">
      <c r="A35" s="59">
        <v>30</v>
      </c>
      <c r="B35" s="11"/>
      <c r="C35" s="78" t="str">
        <f>IF(B35="","",(B35/B45))</f>
        <v/>
      </c>
      <c r="D35" s="79" t="e">
        <f>LOOKUP(C35,J7:J19,I7:I19)</f>
        <v>#N/A</v>
      </c>
      <c r="E35" s="27"/>
      <c r="F35" s="62" t="s">
        <v>73</v>
      </c>
      <c r="G35" s="21" t="e">
        <f t="shared" si="0"/>
        <v>#N/A</v>
      </c>
      <c r="H35" s="13"/>
      <c r="I35" s="117" t="s">
        <v>13</v>
      </c>
      <c r="J35" s="120">
        <v>22</v>
      </c>
      <c r="K35" s="120">
        <v>24</v>
      </c>
    </row>
    <row r="36" spans="1:16" ht="14" thickBot="1" x14ac:dyDescent="0.2">
      <c r="A36" s="59">
        <v>31</v>
      </c>
      <c r="B36" s="11"/>
      <c r="C36" s="78" t="str">
        <f>IF(B36="","",(B36/B45))</f>
        <v/>
      </c>
      <c r="D36" s="79" t="e">
        <f>LOOKUP(C36,J7:J19,I7:I19)</f>
        <v>#N/A</v>
      </c>
      <c r="E36" s="27"/>
      <c r="F36" s="62" t="s">
        <v>73</v>
      </c>
      <c r="G36" s="21" t="e">
        <f t="shared" si="0"/>
        <v>#N/A</v>
      </c>
      <c r="H36" s="13"/>
      <c r="I36" s="117" t="s">
        <v>22</v>
      </c>
      <c r="J36" s="120">
        <v>25</v>
      </c>
      <c r="K36" s="120">
        <v>25</v>
      </c>
    </row>
    <row r="37" spans="1:16" ht="14" thickBot="1" x14ac:dyDescent="0.2">
      <c r="A37" s="59">
        <v>32</v>
      </c>
      <c r="B37" s="11"/>
      <c r="C37" s="78" t="str">
        <f>IF(B37="","",(B37/B45))</f>
        <v/>
      </c>
      <c r="D37" s="79" t="e">
        <f>LOOKUP(C37,J7:J19,I7:I19)</f>
        <v>#N/A</v>
      </c>
      <c r="E37" s="27"/>
      <c r="F37" s="62" t="s">
        <v>73</v>
      </c>
      <c r="G37" s="21" t="e">
        <f t="shared" si="0"/>
        <v>#N/A</v>
      </c>
      <c r="H37" s="13"/>
      <c r="I37" s="117" t="s">
        <v>23</v>
      </c>
      <c r="J37" s="120">
        <v>26</v>
      </c>
      <c r="K37" s="120">
        <v>26</v>
      </c>
      <c r="M37" s="13"/>
      <c r="N37" s="13"/>
      <c r="O37" s="13"/>
      <c r="P37" s="13"/>
    </row>
    <row r="38" spans="1:16" ht="14" thickBot="1" x14ac:dyDescent="0.2">
      <c r="A38" s="59">
        <v>33</v>
      </c>
      <c r="B38" s="11"/>
      <c r="C38" s="78" t="str">
        <f>IF(B38="","",(B38/B45))</f>
        <v/>
      </c>
      <c r="D38" s="79" t="e">
        <f>LOOKUP(C38,J7:J19,I7:I19)</f>
        <v>#N/A</v>
      </c>
      <c r="E38" s="27"/>
      <c r="F38" s="62" t="s">
        <v>73</v>
      </c>
      <c r="G38" s="21" t="e">
        <f t="shared" si="0"/>
        <v>#N/A</v>
      </c>
      <c r="H38" s="13"/>
      <c r="I38" s="117" t="s">
        <v>12</v>
      </c>
      <c r="J38" s="120">
        <v>27</v>
      </c>
      <c r="K38" s="120">
        <v>29</v>
      </c>
      <c r="L38" s="13"/>
      <c r="M38" s="13"/>
      <c r="N38" s="13"/>
      <c r="O38" s="13"/>
      <c r="P38" s="13"/>
    </row>
    <row r="39" spans="1:16" ht="14" thickBot="1" x14ac:dyDescent="0.2">
      <c r="A39" s="59">
        <v>34</v>
      </c>
      <c r="B39" s="11"/>
      <c r="C39" s="78" t="str">
        <f>IF(B39="","",(B39/B45))</f>
        <v/>
      </c>
      <c r="D39" s="79" t="e">
        <f>LOOKUP(C39,J7:J19,I7:I19)</f>
        <v>#N/A</v>
      </c>
      <c r="E39" s="27"/>
      <c r="F39" s="62" t="s">
        <v>73</v>
      </c>
      <c r="G39" s="21" t="e">
        <f t="shared" si="0"/>
        <v>#N/A</v>
      </c>
      <c r="H39" s="13"/>
      <c r="I39" s="117" t="s">
        <v>24</v>
      </c>
      <c r="J39" s="120">
        <v>30</v>
      </c>
      <c r="K39" s="120">
        <v>30</v>
      </c>
      <c r="L39" s="13"/>
      <c r="M39" s="13"/>
      <c r="N39" s="13"/>
      <c r="O39" s="13"/>
      <c r="P39" s="13"/>
    </row>
    <row r="40" spans="1:16" ht="14" thickBot="1" x14ac:dyDescent="0.2">
      <c r="A40" s="60">
        <v>35</v>
      </c>
      <c r="B40" s="12"/>
      <c r="C40" s="80" t="str">
        <f>IF(B40="","",(B40/B45))</f>
        <v/>
      </c>
      <c r="D40" s="81" t="e">
        <f>LOOKUP(C40,J7:J19,I7:I19)</f>
        <v>#N/A</v>
      </c>
      <c r="E40" s="58"/>
      <c r="F40" s="63" t="s">
        <v>73</v>
      </c>
      <c r="G40" s="22" t="e">
        <f t="shared" si="0"/>
        <v>#N/A</v>
      </c>
      <c r="H40" s="13"/>
      <c r="I40" s="82" t="s">
        <v>72</v>
      </c>
      <c r="J40" s="13"/>
      <c r="K40" s="13"/>
      <c r="L40" s="13"/>
      <c r="M40" s="13"/>
      <c r="N40" s="13"/>
      <c r="O40" s="13"/>
      <c r="P40" s="13"/>
    </row>
    <row r="41" spans="1:16" ht="14" thickBot="1" x14ac:dyDescent="0.2">
      <c r="C41"/>
      <c r="D41"/>
      <c r="E41"/>
      <c r="G41"/>
    </row>
    <row r="42" spans="1:16" ht="13.5" customHeight="1" thickBot="1" x14ac:dyDescent="0.2">
      <c r="A42" s="126" t="s">
        <v>46</v>
      </c>
      <c r="B42" s="127"/>
      <c r="F42" s="126" t="s">
        <v>37</v>
      </c>
      <c r="G42" s="128"/>
    </row>
    <row r="43" spans="1:16" ht="12.75" customHeight="1" thickBot="1" x14ac:dyDescent="0.2">
      <c r="A43" s="8"/>
      <c r="B43" s="20" t="s">
        <v>44</v>
      </c>
      <c r="C43" s="25" t="s">
        <v>42</v>
      </c>
      <c r="D43" s="26" t="s">
        <v>41</v>
      </c>
      <c r="E43" s="33"/>
      <c r="F43" s="34"/>
      <c r="G43" s="20" t="s">
        <v>44</v>
      </c>
      <c r="H43" s="25" t="s">
        <v>42</v>
      </c>
      <c r="I43" s="26" t="s">
        <v>41</v>
      </c>
    </row>
    <row r="44" spans="1:16" ht="29" customHeight="1" thickBot="1" x14ac:dyDescent="0.2">
      <c r="A44" s="53" t="s">
        <v>3</v>
      </c>
      <c r="B44" s="9"/>
      <c r="C44" s="35" t="s">
        <v>43</v>
      </c>
      <c r="D44" s="36" t="s">
        <v>43</v>
      </c>
      <c r="E44" s="31"/>
      <c r="F44" s="51" t="s">
        <v>4</v>
      </c>
      <c r="G44" s="10"/>
      <c r="H44" s="50" t="s">
        <v>43</v>
      </c>
      <c r="I44" s="36" t="s">
        <v>43</v>
      </c>
      <c r="K44" s="129" t="s">
        <v>65</v>
      </c>
      <c r="L44" s="130"/>
      <c r="M44" s="130"/>
      <c r="N44" s="131"/>
    </row>
    <row r="45" spans="1:16" ht="33" customHeight="1" thickBot="1" x14ac:dyDescent="0.2">
      <c r="A45" s="54" t="s">
        <v>36</v>
      </c>
      <c r="B45" s="15"/>
      <c r="C45" s="37" t="e">
        <f>(B45/B45)</f>
        <v>#DIV/0!</v>
      </c>
      <c r="D45" s="38" t="e">
        <f>LOOKUP(C45,J7:J19,I7:I19)</f>
        <v>#DIV/0!</v>
      </c>
      <c r="E45" s="32"/>
      <c r="F45" s="52" t="s">
        <v>29</v>
      </c>
      <c r="G45" s="14"/>
      <c r="H45" s="48" t="e">
        <f>(G45/G45)</f>
        <v>#DIV/0!</v>
      </c>
      <c r="I45" s="36" t="e">
        <f>LOOKUP(H45,J7:J19,I7:I19)</f>
        <v>#DIV/0!</v>
      </c>
      <c r="K45" s="113" t="s">
        <v>63</v>
      </c>
      <c r="L45" s="114"/>
      <c r="M45" s="114"/>
      <c r="N45" s="115"/>
    </row>
    <row r="46" spans="1:16" ht="27.75" customHeight="1" thickBot="1" x14ac:dyDescent="0.2">
      <c r="A46" s="55" t="s">
        <v>45</v>
      </c>
      <c r="B46" s="41" t="e">
        <f>MEDIAN(B6:B40)</f>
        <v>#NUM!</v>
      </c>
      <c r="C46" s="39" t="e">
        <f>MEDIAN(C6:C40)</f>
        <v>#NUM!</v>
      </c>
      <c r="D46" s="36" t="e">
        <f>LOOKUP(C46,J7:J19,I7:I19)</f>
        <v>#NUM!</v>
      </c>
      <c r="E46" s="31"/>
      <c r="F46" s="55" t="s">
        <v>61</v>
      </c>
      <c r="G46" s="47" t="e">
        <f>MEDIAN(F6:F40)</f>
        <v>#NUM!</v>
      </c>
      <c r="H46" s="48" t="e">
        <f>(G46/G45)</f>
        <v>#NUM!</v>
      </c>
      <c r="I46" s="36" t="e">
        <f>LOOKUP(H46,J7:J19,I7:I19)</f>
        <v>#NUM!</v>
      </c>
      <c r="K46" s="107" t="s">
        <v>64</v>
      </c>
      <c r="L46" s="108"/>
      <c r="M46" s="108"/>
      <c r="N46" s="109"/>
    </row>
    <row r="47" spans="1:16" ht="29" thickBot="1" x14ac:dyDescent="0.2">
      <c r="A47" s="55" t="s">
        <v>47</v>
      </c>
      <c r="B47" s="42" t="e">
        <f>AVERAGE(B6:B40)</f>
        <v>#DIV/0!</v>
      </c>
      <c r="C47" s="40" t="e">
        <f>AVERAGE(C6:C31)</f>
        <v>#DIV/0!</v>
      </c>
      <c r="D47" s="36" t="e">
        <f>LOOKUP(C47,J7:J19,I7:I19)</f>
        <v>#DIV/0!</v>
      </c>
      <c r="E47" s="31"/>
      <c r="F47" s="55" t="s">
        <v>62</v>
      </c>
      <c r="G47" s="49" t="e">
        <f>AVERAGE( F6:F40)</f>
        <v>#DIV/0!</v>
      </c>
      <c r="H47" s="48" t="e">
        <f>(G47/G45)</f>
        <v>#DIV/0!</v>
      </c>
      <c r="I47" s="36" t="e">
        <f>LOOKUP(H47,J7:J19,I7:I19)</f>
        <v>#DIV/0!</v>
      </c>
      <c r="K47" s="113" t="s">
        <v>66</v>
      </c>
      <c r="L47" s="114"/>
      <c r="M47" s="114"/>
      <c r="N47" s="115"/>
    </row>
    <row r="48" spans="1:16" s="82" customFormat="1" ht="12" customHeight="1" thickBot="1" x14ac:dyDescent="0.2">
      <c r="A48" s="89" t="s">
        <v>31</v>
      </c>
      <c r="B48" s="90" t="e">
        <f>STDEV(B6:B40)</f>
        <v>#DIV/0!</v>
      </c>
      <c r="C48" s="91" t="s">
        <v>43</v>
      </c>
      <c r="D48" s="92" t="s">
        <v>27</v>
      </c>
      <c r="E48" s="93"/>
      <c r="F48" s="89" t="s">
        <v>31</v>
      </c>
      <c r="G48" s="94" t="e">
        <f>STDEV(F6:F40)</f>
        <v>#DIV/0!</v>
      </c>
      <c r="H48" s="95" t="s">
        <v>43</v>
      </c>
      <c r="I48" s="92" t="s">
        <v>27</v>
      </c>
      <c r="K48" s="110" t="s">
        <v>67</v>
      </c>
      <c r="L48" s="111"/>
      <c r="M48" s="111"/>
      <c r="N48" s="112"/>
    </row>
    <row r="49" spans="1:11" ht="29" thickBot="1" x14ac:dyDescent="0.2">
      <c r="A49" s="56" t="s">
        <v>39</v>
      </c>
      <c r="B49" s="43" t="e">
        <f>QUARTILE(B6:B40,1)</f>
        <v>#NUM!</v>
      </c>
      <c r="C49" s="35" t="e">
        <f>(B49/B45)</f>
        <v>#NUM!</v>
      </c>
      <c r="D49" s="36" t="e">
        <f>LOOKUP(C49,J7:J19,I7:I19)</f>
        <v>#NUM!</v>
      </c>
      <c r="E49" s="31"/>
      <c r="F49" s="56" t="s">
        <v>39</v>
      </c>
      <c r="G49" s="47" t="e">
        <f>QUARTILE(F6:F40,1)</f>
        <v>#NUM!</v>
      </c>
      <c r="H49" s="48" t="e">
        <f>(G49/G45)</f>
        <v>#NUM!</v>
      </c>
      <c r="I49" s="36" t="e">
        <f>LOOKUP(H49,J7:J19,I7:I19)</f>
        <v>#NUM!</v>
      </c>
    </row>
    <row r="50" spans="1:11" ht="12" customHeight="1" thickBot="1" x14ac:dyDescent="0.2">
      <c r="A50" s="55" t="s">
        <v>33</v>
      </c>
      <c r="B50" s="44" t="e">
        <f>QUARTILE(B6:B40,3)</f>
        <v>#NUM!</v>
      </c>
      <c r="C50" s="35" t="e">
        <f>(B50/B45)</f>
        <v>#NUM!</v>
      </c>
      <c r="D50" s="36" t="e">
        <f>LOOKUP(C50,J7:J19,I7:I19)</f>
        <v>#NUM!</v>
      </c>
      <c r="E50" s="31"/>
      <c r="F50" s="55" t="s">
        <v>33</v>
      </c>
      <c r="G50" s="47" t="e">
        <f>QUARTILE(F6:F40,3)</f>
        <v>#NUM!</v>
      </c>
      <c r="H50" s="48" t="e">
        <f>(G50/G45)</f>
        <v>#NUM!</v>
      </c>
      <c r="I50" s="36" t="e">
        <f>LOOKUP(H50,J7:J19,I7:I19)</f>
        <v>#NUM!</v>
      </c>
      <c r="K50" s="82"/>
    </row>
    <row r="51" spans="1:11" s="82" customFormat="1" ht="12" customHeight="1" thickBot="1" x14ac:dyDescent="0.2">
      <c r="A51" s="96" t="s">
        <v>38</v>
      </c>
      <c r="B51" s="97" t="e">
        <f>(B53-B52)</f>
        <v>#NUM!</v>
      </c>
      <c r="C51" s="98"/>
      <c r="D51" s="92"/>
      <c r="E51" s="93"/>
      <c r="F51" s="96" t="s">
        <v>38</v>
      </c>
      <c r="G51" s="99" t="e">
        <f>(G53-G52)</f>
        <v>#NUM!</v>
      </c>
      <c r="H51" s="95"/>
      <c r="I51" s="92"/>
      <c r="K51"/>
    </row>
    <row r="52" spans="1:11" ht="12" customHeight="1" thickBot="1" x14ac:dyDescent="0.2">
      <c r="A52" s="55" t="s">
        <v>34</v>
      </c>
      <c r="B52" s="45" t="e">
        <f>QUARTILE(B6:B40,0)</f>
        <v>#NUM!</v>
      </c>
      <c r="C52" s="40" t="e">
        <f>(B52/B45)</f>
        <v>#NUM!</v>
      </c>
      <c r="D52" s="36" t="e">
        <f>LOOKUP(C52,J7:J19,I7:I19)</f>
        <v>#NUM!</v>
      </c>
      <c r="E52" s="31"/>
      <c r="F52" s="55" t="s">
        <v>34</v>
      </c>
      <c r="G52" s="47" t="e">
        <f>QUARTILE(F6:F40,0)</f>
        <v>#NUM!</v>
      </c>
      <c r="H52" s="48" t="e">
        <f>(G52/G45)</f>
        <v>#NUM!</v>
      </c>
      <c r="I52" s="36" t="e">
        <f>LOOKUP(H52,J7:J19,I7:I19)</f>
        <v>#NUM!</v>
      </c>
    </row>
    <row r="53" spans="1:11" ht="12" customHeight="1" thickBot="1" x14ac:dyDescent="0.2">
      <c r="A53" s="56" t="s">
        <v>35</v>
      </c>
      <c r="B53" s="46" t="e">
        <f>QUARTILE(B6:B40,4)</f>
        <v>#NUM!</v>
      </c>
      <c r="C53" s="35" t="e">
        <f>(B53/B45)</f>
        <v>#NUM!</v>
      </c>
      <c r="D53" s="36" t="e">
        <f>LOOKUP(C53,J7:J19,I7:I19)</f>
        <v>#NUM!</v>
      </c>
      <c r="E53" s="31"/>
      <c r="F53" s="56" t="s">
        <v>35</v>
      </c>
      <c r="G53" s="47" t="e">
        <f>QUARTILE(F6:F40,4)</f>
        <v>#NUM!</v>
      </c>
      <c r="H53" s="48" t="e">
        <f>(G53/G45)</f>
        <v>#NUM!</v>
      </c>
      <c r="I53" s="36" t="e">
        <f>LOOKUP(H53,J7:J19,I7:I19)</f>
        <v>#NUM!</v>
      </c>
    </row>
    <row r="54" spans="1:11" ht="14" thickBot="1" x14ac:dyDescent="0.2">
      <c r="A54" s="4"/>
      <c r="B54" s="5"/>
      <c r="C54" s="7"/>
      <c r="F54" s="1"/>
      <c r="H54" s="1"/>
    </row>
    <row r="55" spans="1:11" ht="14" thickBot="1" x14ac:dyDescent="0.2">
      <c r="A55" s="87" t="s">
        <v>28</v>
      </c>
      <c r="B55" s="88"/>
      <c r="C55" s="1">
        <f>COUNTIF(D6:D40,"A*")</f>
        <v>0</v>
      </c>
      <c r="D55" s="16" t="s">
        <v>50</v>
      </c>
      <c r="E55" s="16"/>
      <c r="G55" s="1">
        <f>COUNTIF(G6:G40,"A*")</f>
        <v>0</v>
      </c>
      <c r="H55" s="16" t="s">
        <v>50</v>
      </c>
    </row>
    <row r="56" spans="1:11" x14ac:dyDescent="0.15">
      <c r="C56" s="1">
        <f>COUNTIF(D6:D40,"B*")</f>
        <v>0</v>
      </c>
      <c r="D56" s="16" t="s">
        <v>51</v>
      </c>
      <c r="E56" s="16"/>
      <c r="G56" s="1">
        <f>COUNTIF(G6:G40,"B*")</f>
        <v>0</v>
      </c>
      <c r="H56" s="16" t="s">
        <v>51</v>
      </c>
    </row>
    <row r="57" spans="1:11" x14ac:dyDescent="0.15">
      <c r="C57" s="1">
        <f>COUNTIF(D6:D40,"C*")</f>
        <v>0</v>
      </c>
      <c r="D57" s="16" t="s">
        <v>52</v>
      </c>
      <c r="E57" s="16"/>
      <c r="G57" s="1">
        <f>COUNTIF(G6:G40,"C*")</f>
        <v>0</v>
      </c>
      <c r="H57" s="16" t="s">
        <v>52</v>
      </c>
    </row>
    <row r="58" spans="1:11" x14ac:dyDescent="0.15">
      <c r="C58" s="1">
        <f>COUNTIF(D6:D40,"D*")</f>
        <v>0</v>
      </c>
      <c r="D58" s="16" t="s">
        <v>53</v>
      </c>
      <c r="E58" s="16"/>
      <c r="G58" s="1">
        <f>COUNTIF(G6:G40,"D*")</f>
        <v>0</v>
      </c>
      <c r="H58" s="16" t="s">
        <v>53</v>
      </c>
    </row>
    <row r="59" spans="1:11" x14ac:dyDescent="0.15">
      <c r="C59" s="1">
        <f>COUNTIF(D6:D40,"F")</f>
        <v>0</v>
      </c>
      <c r="D59" s="16" t="s">
        <v>54</v>
      </c>
      <c r="E59" s="16"/>
      <c r="G59" s="1">
        <f>COUNTIF(G6:G40,"F")</f>
        <v>0</v>
      </c>
      <c r="H59" s="16" t="s">
        <v>54</v>
      </c>
    </row>
    <row r="60" spans="1:11" x14ac:dyDescent="0.15">
      <c r="C60"/>
    </row>
    <row r="61" spans="1:11" x14ac:dyDescent="0.15">
      <c r="C61"/>
    </row>
    <row r="62" spans="1:11" x14ac:dyDescent="0.15">
      <c r="C62"/>
    </row>
    <row r="63" spans="1:11" x14ac:dyDescent="0.15">
      <c r="C63"/>
    </row>
    <row r="64" spans="1:11" x14ac:dyDescent="0.15">
      <c r="C64"/>
    </row>
    <row r="65" spans="1:10" x14ac:dyDescent="0.15">
      <c r="C65"/>
    </row>
    <row r="66" spans="1:10" x14ac:dyDescent="0.15">
      <c r="C66"/>
    </row>
    <row r="77" spans="1:10" x14ac:dyDescent="0.15">
      <c r="A77" s="101" t="s">
        <v>59</v>
      </c>
      <c r="B77" s="101" t="s">
        <v>55</v>
      </c>
      <c r="C77" s="102" t="s">
        <v>56</v>
      </c>
      <c r="D77" s="103" t="s">
        <v>57</v>
      </c>
      <c r="E77" s="103" t="s">
        <v>58</v>
      </c>
      <c r="F77" s="101" t="s">
        <v>59</v>
      </c>
      <c r="G77" s="101" t="s">
        <v>55</v>
      </c>
      <c r="H77" s="102" t="s">
        <v>56</v>
      </c>
      <c r="I77" s="103" t="s">
        <v>57</v>
      </c>
      <c r="J77" s="103" t="s">
        <v>58</v>
      </c>
    </row>
    <row r="78" spans="1:10" x14ac:dyDescent="0.15">
      <c r="A78" s="104">
        <v>41892</v>
      </c>
      <c r="B78" s="105" t="e">
        <f>C49</f>
        <v>#NUM!</v>
      </c>
      <c r="C78" s="105" t="e">
        <f>C53</f>
        <v>#NUM!</v>
      </c>
      <c r="D78" s="105" t="e">
        <f>C52</f>
        <v>#NUM!</v>
      </c>
      <c r="E78" s="105" t="e">
        <f>C50</f>
        <v>#NUM!</v>
      </c>
      <c r="F78" s="104">
        <v>41892</v>
      </c>
      <c r="G78" s="105" t="e">
        <f>G49</f>
        <v>#NUM!</v>
      </c>
      <c r="H78" s="105" t="e">
        <f>G53</f>
        <v>#NUM!</v>
      </c>
      <c r="I78" s="105" t="e">
        <f>G52</f>
        <v>#NUM!</v>
      </c>
      <c r="J78" s="105" t="e">
        <f>G50</f>
        <v>#NUM!</v>
      </c>
    </row>
    <row r="79" spans="1:10" x14ac:dyDescent="0.15">
      <c r="B79" s="100"/>
    </row>
    <row r="96" spans="9:9" x14ac:dyDescent="0.15">
      <c r="I96" s="100"/>
    </row>
  </sheetData>
  <mergeCells count="6">
    <mergeCell ref="K44:N44"/>
    <mergeCell ref="J4:K4"/>
    <mergeCell ref="J5:K5"/>
    <mergeCell ref="J24:K25"/>
    <mergeCell ref="A42:B42"/>
    <mergeCell ref="F42:G42"/>
  </mergeCells>
  <pageMargins left="0.75" right="0.75" top="1" bottom="1" header="0.5" footer="0.5"/>
  <pageSetup scale="78" orientation="portrait" horizontalDpi="300" verticalDpi="300"/>
  <headerFooter>
    <oddFooter>&amp;RCreated by Elias Moo</oddFooter>
  </headerFooter>
  <drawing r:id="rId1"/>
  <legacy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96"/>
  <sheetViews>
    <sheetView topLeftCell="A63" workbookViewId="0">
      <selection activeCell="J84" sqref="J84"/>
    </sheetView>
  </sheetViews>
  <sheetFormatPr baseColWidth="10" defaultColWidth="8.83203125" defaultRowHeight="13" x14ac:dyDescent="0.15"/>
  <cols>
    <col min="1" max="1" width="10.83203125" customWidth="1"/>
    <col min="2" max="2" width="13.1640625" customWidth="1"/>
    <col min="3" max="3" width="13.1640625" style="6" customWidth="1"/>
    <col min="4" max="4" width="13.1640625" style="2" customWidth="1"/>
    <col min="5" max="5" width="6.1640625" style="2" customWidth="1"/>
    <col min="6" max="6" width="13.1640625" customWidth="1"/>
    <col min="7" max="7" width="13.1640625" style="3" customWidth="1"/>
    <col min="8" max="8" width="13.1640625" customWidth="1"/>
    <col min="9" max="9" width="15.1640625" customWidth="1"/>
    <col min="10" max="10" width="12" bestFit="1" customWidth="1"/>
    <col min="11" max="11" width="14.1640625" customWidth="1"/>
    <col min="12" max="12" width="12.1640625" customWidth="1"/>
    <col min="13" max="13" width="3.33203125" customWidth="1"/>
    <col min="14" max="14" width="8.6640625" customWidth="1"/>
    <col min="15" max="15" width="12" customWidth="1"/>
  </cols>
  <sheetData>
    <row r="1" spans="1:12" ht="16" x14ac:dyDescent="0.2">
      <c r="A1" s="106" t="s">
        <v>60</v>
      </c>
    </row>
    <row r="2" spans="1:12" ht="14" x14ac:dyDescent="0.15">
      <c r="A2" s="66" t="s">
        <v>5</v>
      </c>
      <c r="B2" s="69"/>
      <c r="C2" s="67" t="s">
        <v>6</v>
      </c>
      <c r="D2" s="70"/>
      <c r="E2" s="68"/>
      <c r="F2" s="66" t="s">
        <v>7</v>
      </c>
      <c r="G2" s="73"/>
      <c r="H2" s="66" t="s">
        <v>11</v>
      </c>
      <c r="I2" s="75"/>
    </row>
    <row r="3" spans="1:12" ht="15" thickBot="1" x14ac:dyDescent="0.2">
      <c r="A3" s="66" t="s">
        <v>8</v>
      </c>
      <c r="B3" s="72"/>
      <c r="C3" s="67" t="s">
        <v>9</v>
      </c>
      <c r="D3" s="71"/>
      <c r="E3" s="68"/>
      <c r="F3" s="66" t="s">
        <v>10</v>
      </c>
      <c r="G3" s="74"/>
      <c r="H3" s="66"/>
    </row>
    <row r="4" spans="1:12" ht="24" customHeight="1" thickBot="1" x14ac:dyDescent="0.2">
      <c r="J4" s="124" t="s">
        <v>68</v>
      </c>
      <c r="K4" s="125"/>
      <c r="L4" s="17"/>
    </row>
    <row r="5" spans="1:12" ht="18" customHeight="1" x14ac:dyDescent="0.15">
      <c r="A5" s="28" t="s">
        <v>48</v>
      </c>
      <c r="B5" s="29" t="s">
        <v>1</v>
      </c>
      <c r="C5" s="30" t="s">
        <v>30</v>
      </c>
      <c r="D5" s="61" t="s">
        <v>0</v>
      </c>
      <c r="E5" s="57"/>
      <c r="F5" s="64" t="s">
        <v>2</v>
      </c>
      <c r="G5" s="65" t="s">
        <v>32</v>
      </c>
      <c r="J5" s="122" t="s">
        <v>26</v>
      </c>
      <c r="K5" s="123"/>
      <c r="L5" s="17"/>
    </row>
    <row r="6" spans="1:12" ht="14" thickBot="1" x14ac:dyDescent="0.2">
      <c r="A6" s="59">
        <v>1</v>
      </c>
      <c r="B6" s="11"/>
      <c r="C6" s="78" t="str">
        <f>IF(B6="","",(B6/B45))</f>
        <v/>
      </c>
      <c r="D6" s="79" t="e">
        <f>LOOKUP(C6,J7:J19,I7:I19)</f>
        <v>#N/A</v>
      </c>
      <c r="E6" s="27"/>
      <c r="F6" s="62" t="s">
        <v>73</v>
      </c>
      <c r="G6" s="121" t="e">
        <f>LOOKUP(F6,$J$27:$J$39,$I$27:$I$39)</f>
        <v>#N/A</v>
      </c>
      <c r="J6" s="23" t="s">
        <v>49</v>
      </c>
      <c r="K6" s="24" t="s">
        <v>19</v>
      </c>
    </row>
    <row r="7" spans="1:12" ht="14" thickBot="1" x14ac:dyDescent="0.2">
      <c r="A7" s="59">
        <v>2</v>
      </c>
      <c r="B7" s="11"/>
      <c r="C7" s="78" t="str">
        <f>IF(B7="","",(B7/B45))</f>
        <v/>
      </c>
      <c r="D7" s="79" t="e">
        <f>LOOKUP(C7,J7:J19,I7:I19)</f>
        <v>#N/A</v>
      </c>
      <c r="E7" s="27"/>
      <c r="F7" s="62" t="s">
        <v>73</v>
      </c>
      <c r="G7" s="21" t="e">
        <f t="shared" ref="G7:G40" si="0">LOOKUP(F7,$J$27:$J$39,$I$27:$I$39)</f>
        <v>#N/A</v>
      </c>
      <c r="I7" s="76" t="s">
        <v>18</v>
      </c>
      <c r="J7" s="83">
        <v>0</v>
      </c>
      <c r="K7" s="84">
        <v>0.59489999999999998</v>
      </c>
      <c r="L7" s="18"/>
    </row>
    <row r="8" spans="1:12" ht="14" thickBot="1" x14ac:dyDescent="0.2">
      <c r="A8" s="59">
        <v>3</v>
      </c>
      <c r="B8" s="11"/>
      <c r="C8" s="78" t="str">
        <f>IF(B8="","",(B8/B45))</f>
        <v/>
      </c>
      <c r="D8" s="79" t="e">
        <f>LOOKUP(C8,J7:J19,I7:I19)</f>
        <v>#N/A</v>
      </c>
      <c r="E8" s="27"/>
      <c r="F8" s="62" t="s">
        <v>73</v>
      </c>
      <c r="G8" s="21" t="e">
        <f t="shared" si="0"/>
        <v>#N/A</v>
      </c>
      <c r="I8" s="77" t="s">
        <v>17</v>
      </c>
      <c r="J8" s="85">
        <v>0.59499999999999997</v>
      </c>
      <c r="K8" s="86">
        <v>0.6149</v>
      </c>
      <c r="L8" s="19"/>
    </row>
    <row r="9" spans="1:12" ht="14" thickBot="1" x14ac:dyDescent="0.2">
      <c r="A9" s="59">
        <v>4</v>
      </c>
      <c r="B9" s="11"/>
      <c r="C9" s="78" t="str">
        <f>IF(B9="","",(B9/B45))</f>
        <v/>
      </c>
      <c r="D9" s="79" t="e">
        <f>LOOKUP(C9,J7:J19,I7:I19)</f>
        <v>#N/A</v>
      </c>
      <c r="E9" s="27"/>
      <c r="F9" s="62" t="s">
        <v>73</v>
      </c>
      <c r="G9" s="21" t="e">
        <f t="shared" si="0"/>
        <v>#N/A</v>
      </c>
      <c r="I9" s="76" t="s">
        <v>16</v>
      </c>
      <c r="J9" s="83">
        <v>0.61499999999999999</v>
      </c>
      <c r="K9" s="84">
        <v>0.67490000000000006</v>
      </c>
      <c r="L9" s="18"/>
    </row>
    <row r="10" spans="1:12" ht="14" thickBot="1" x14ac:dyDescent="0.2">
      <c r="A10" s="59">
        <v>5</v>
      </c>
      <c r="B10" s="11"/>
      <c r="C10" s="78" t="str">
        <f>IF(B10="","",(B10/B45))</f>
        <v/>
      </c>
      <c r="D10" s="79" t="e">
        <f>LOOKUP(C10,J7:J19,I7:I19)</f>
        <v>#N/A</v>
      </c>
      <c r="E10" s="27"/>
      <c r="F10" s="62" t="s">
        <v>73</v>
      </c>
      <c r="G10" s="21" t="e">
        <f t="shared" si="0"/>
        <v>#N/A</v>
      </c>
      <c r="I10" s="77" t="s">
        <v>20</v>
      </c>
      <c r="J10" s="85">
        <v>0.67500000000000004</v>
      </c>
      <c r="K10" s="86">
        <v>0.69489999999999996</v>
      </c>
      <c r="L10" s="19"/>
    </row>
    <row r="11" spans="1:12" ht="14" thickBot="1" x14ac:dyDescent="0.2">
      <c r="A11" s="59">
        <v>6</v>
      </c>
      <c r="B11" s="11"/>
      <c r="C11" s="78" t="str">
        <f>IF(B11="","",(B11/B45))</f>
        <v/>
      </c>
      <c r="D11" s="79" t="e">
        <f>LOOKUP(C11,J7:J19,I7:I19)</f>
        <v>#N/A</v>
      </c>
      <c r="E11" s="27"/>
      <c r="F11" s="62" t="s">
        <v>73</v>
      </c>
      <c r="G11" s="21" t="e">
        <f t="shared" si="0"/>
        <v>#N/A</v>
      </c>
      <c r="I11" s="76" t="s">
        <v>21</v>
      </c>
      <c r="J11" s="83">
        <v>0.69499999999999995</v>
      </c>
      <c r="K11" s="84">
        <v>0.71489999999999998</v>
      </c>
      <c r="L11" s="18"/>
    </row>
    <row r="12" spans="1:12" ht="14" thickBot="1" x14ac:dyDescent="0.2">
      <c r="A12" s="59">
        <v>7</v>
      </c>
      <c r="B12" s="11"/>
      <c r="C12" s="78" t="str">
        <f>IF(B12="","",(B12/B45))</f>
        <v/>
      </c>
      <c r="D12" s="79" t="e">
        <f>LOOKUP(C12,J7:J19,I7:I19)</f>
        <v>#N/A</v>
      </c>
      <c r="E12" s="27"/>
      <c r="F12" s="62" t="s">
        <v>73</v>
      </c>
      <c r="G12" s="21" t="e">
        <f t="shared" si="0"/>
        <v>#N/A</v>
      </c>
      <c r="I12" s="76" t="s">
        <v>15</v>
      </c>
      <c r="J12" s="83">
        <v>0.71499999999999997</v>
      </c>
      <c r="K12" s="84">
        <v>0.77490000000000003</v>
      </c>
      <c r="L12" s="18"/>
    </row>
    <row r="13" spans="1:12" ht="14" thickBot="1" x14ac:dyDescent="0.2">
      <c r="A13" s="59">
        <v>8</v>
      </c>
      <c r="B13" s="11"/>
      <c r="C13" s="78" t="str">
        <f>IF(B13="","",(B13/B45))</f>
        <v/>
      </c>
      <c r="D13" s="79" t="e">
        <f>LOOKUP(C13,J7:J19,I7:I19)</f>
        <v>#N/A</v>
      </c>
      <c r="E13" s="27"/>
      <c r="F13" s="62" t="s">
        <v>73</v>
      </c>
      <c r="G13" s="21" t="e">
        <f t="shared" si="0"/>
        <v>#N/A</v>
      </c>
      <c r="I13" s="76" t="s">
        <v>40</v>
      </c>
      <c r="J13" s="83">
        <v>0.77500000000000002</v>
      </c>
      <c r="K13" s="84">
        <v>0.79490000000000005</v>
      </c>
      <c r="L13" s="18"/>
    </row>
    <row r="14" spans="1:12" ht="14" thickBot="1" x14ac:dyDescent="0.2">
      <c r="A14" s="59">
        <v>9</v>
      </c>
      <c r="B14" s="11"/>
      <c r="C14" s="78" t="str">
        <f>IF(B14="","",(B14/B45))</f>
        <v/>
      </c>
      <c r="D14" s="79" t="e">
        <f>LOOKUP(C14,J7:J19,I7:I19)</f>
        <v>#N/A</v>
      </c>
      <c r="E14" s="27"/>
      <c r="F14" s="62" t="s">
        <v>73</v>
      </c>
      <c r="G14" s="21" t="e">
        <f t="shared" si="0"/>
        <v>#N/A</v>
      </c>
      <c r="I14" s="76" t="s">
        <v>14</v>
      </c>
      <c r="J14" s="83">
        <v>0.79500000000000004</v>
      </c>
      <c r="K14" s="84">
        <v>0.81489999999999996</v>
      </c>
      <c r="L14" s="18"/>
    </row>
    <row r="15" spans="1:12" ht="14" thickBot="1" x14ac:dyDescent="0.2">
      <c r="A15" s="59">
        <v>10</v>
      </c>
      <c r="B15" s="11"/>
      <c r="C15" s="78" t="str">
        <f>IF(B15="","",(B15/B45))</f>
        <v/>
      </c>
      <c r="D15" s="79" t="e">
        <f>LOOKUP(C15,J7:J19,I7:I19)</f>
        <v>#N/A</v>
      </c>
      <c r="E15" s="27"/>
      <c r="F15" s="62" t="s">
        <v>73</v>
      </c>
      <c r="G15" s="21" t="e">
        <f t="shared" si="0"/>
        <v>#N/A</v>
      </c>
      <c r="I15" s="76" t="s">
        <v>13</v>
      </c>
      <c r="J15" s="83">
        <v>0.81499999999999995</v>
      </c>
      <c r="K15" s="84">
        <v>0.87490000000000001</v>
      </c>
      <c r="L15" s="18"/>
    </row>
    <row r="16" spans="1:12" ht="14" thickBot="1" x14ac:dyDescent="0.2">
      <c r="A16" s="59">
        <v>11</v>
      </c>
      <c r="B16" s="11"/>
      <c r="C16" s="78" t="str">
        <f>IF(B16="","",(B16/B45))</f>
        <v/>
      </c>
      <c r="D16" s="79" t="e">
        <f>LOOKUP(C16,J7:J19,I7:I19)</f>
        <v>#N/A</v>
      </c>
      <c r="E16" s="27"/>
      <c r="F16" s="62" t="s">
        <v>73</v>
      </c>
      <c r="G16" s="21" t="e">
        <f t="shared" si="0"/>
        <v>#N/A</v>
      </c>
      <c r="I16" s="76" t="s">
        <v>22</v>
      </c>
      <c r="J16" s="83">
        <v>0.875</v>
      </c>
      <c r="K16" s="84">
        <v>0.89490000000000003</v>
      </c>
      <c r="L16" s="18"/>
    </row>
    <row r="17" spans="1:12" ht="14" thickBot="1" x14ac:dyDescent="0.2">
      <c r="A17" s="59">
        <v>12</v>
      </c>
      <c r="B17" s="11"/>
      <c r="C17" s="78" t="str">
        <f>IF(B17="","",(B17/B45))</f>
        <v/>
      </c>
      <c r="D17" s="79" t="e">
        <f>LOOKUP(C17,J7:J19,I7:I19)</f>
        <v>#N/A</v>
      </c>
      <c r="E17" s="27"/>
      <c r="F17" s="62" t="s">
        <v>73</v>
      </c>
      <c r="G17" s="21" t="e">
        <f t="shared" si="0"/>
        <v>#N/A</v>
      </c>
      <c r="I17" s="76" t="s">
        <v>23</v>
      </c>
      <c r="J17" s="83">
        <v>0.89500000000000002</v>
      </c>
      <c r="K17" s="84">
        <v>0.91490000000000005</v>
      </c>
      <c r="L17" s="18"/>
    </row>
    <row r="18" spans="1:12" ht="14" thickBot="1" x14ac:dyDescent="0.2">
      <c r="A18" s="59">
        <v>13</v>
      </c>
      <c r="B18" s="11"/>
      <c r="C18" s="78" t="str">
        <f>IF(B18="","",(B18/B45))</f>
        <v/>
      </c>
      <c r="D18" s="79" t="e">
        <f>LOOKUP(C18,J7:J19,I7:I19)</f>
        <v>#N/A</v>
      </c>
      <c r="E18" s="27"/>
      <c r="F18" s="62" t="s">
        <v>73</v>
      </c>
      <c r="G18" s="21" t="e">
        <f t="shared" si="0"/>
        <v>#N/A</v>
      </c>
      <c r="I18" s="76" t="s">
        <v>12</v>
      </c>
      <c r="J18" s="83">
        <v>0.91500000000000004</v>
      </c>
      <c r="K18" s="84">
        <v>0.9849</v>
      </c>
      <c r="L18" s="18"/>
    </row>
    <row r="19" spans="1:12" ht="14" thickBot="1" x14ac:dyDescent="0.2">
      <c r="A19" s="59">
        <v>14</v>
      </c>
      <c r="B19" s="11"/>
      <c r="C19" s="78" t="str">
        <f>IF(B19="","",(B19/B45))</f>
        <v/>
      </c>
      <c r="D19" s="79" t="e">
        <f>LOOKUP(C19,J7:J19,I7:I19)</f>
        <v>#N/A</v>
      </c>
      <c r="E19" s="27"/>
      <c r="F19" s="62" t="s">
        <v>73</v>
      </c>
      <c r="G19" s="21" t="e">
        <f t="shared" si="0"/>
        <v>#N/A</v>
      </c>
      <c r="I19" s="76" t="s">
        <v>24</v>
      </c>
      <c r="J19" s="83">
        <v>0.98499999999999999</v>
      </c>
      <c r="K19" s="84">
        <v>1</v>
      </c>
      <c r="L19" s="18"/>
    </row>
    <row r="20" spans="1:12" x14ac:dyDescent="0.15">
      <c r="A20" s="59">
        <v>15</v>
      </c>
      <c r="B20" s="11"/>
      <c r="C20" s="78" t="str">
        <f>IF(B20="","",(B20/B45))</f>
        <v/>
      </c>
      <c r="D20" s="79" t="e">
        <f>LOOKUP(C20,J7:J19,I7:I19)</f>
        <v>#N/A</v>
      </c>
      <c r="E20" s="27"/>
      <c r="F20" s="62" t="s">
        <v>73</v>
      </c>
      <c r="G20" s="21" t="e">
        <f t="shared" si="0"/>
        <v>#N/A</v>
      </c>
      <c r="I20" s="82" t="s">
        <v>25</v>
      </c>
    </row>
    <row r="21" spans="1:12" x14ac:dyDescent="0.15">
      <c r="A21" s="59">
        <v>16</v>
      </c>
      <c r="B21" s="11"/>
      <c r="C21" s="78" t="str">
        <f>IF(B21="","",(B21/B45))</f>
        <v/>
      </c>
      <c r="D21" s="79" t="e">
        <f>LOOKUP(C21,J7:J19,I7:I19)</f>
        <v>#N/A</v>
      </c>
      <c r="E21" s="27"/>
      <c r="F21" s="62" t="s">
        <v>73</v>
      </c>
      <c r="G21" s="21" t="e">
        <f t="shared" si="0"/>
        <v>#N/A</v>
      </c>
    </row>
    <row r="22" spans="1:12" ht="12" customHeight="1" x14ac:dyDescent="0.15">
      <c r="A22" s="59">
        <v>17</v>
      </c>
      <c r="B22" s="11"/>
      <c r="C22" s="78" t="str">
        <f>IF(B22="","",(B22/B45))</f>
        <v/>
      </c>
      <c r="D22" s="79" t="e">
        <f>LOOKUP(C22,J7:J19,I7:I19)</f>
        <v>#N/A</v>
      </c>
      <c r="E22" s="27"/>
      <c r="F22" s="62" t="s">
        <v>73</v>
      </c>
      <c r="G22" s="21" t="e">
        <f t="shared" si="0"/>
        <v>#N/A</v>
      </c>
    </row>
    <row r="23" spans="1:12" ht="14" thickBot="1" x14ac:dyDescent="0.2">
      <c r="A23" s="59">
        <v>18</v>
      </c>
      <c r="B23" s="11"/>
      <c r="C23" s="78" t="str">
        <f>IF(B23="","",(B23/B45))</f>
        <v/>
      </c>
      <c r="D23" s="79" t="e">
        <f>LOOKUP(C23,J7:J19,I7:I19)</f>
        <v>#N/A</v>
      </c>
      <c r="E23" s="27"/>
      <c r="F23" s="62" t="s">
        <v>73</v>
      </c>
      <c r="G23" s="21" t="e">
        <f t="shared" si="0"/>
        <v>#N/A</v>
      </c>
    </row>
    <row r="24" spans="1:12" x14ac:dyDescent="0.15">
      <c r="A24" s="59">
        <v>19</v>
      </c>
      <c r="B24" s="11"/>
      <c r="C24" s="78" t="str">
        <f>IF(B24="","",(B24/B45))</f>
        <v/>
      </c>
      <c r="D24" s="79" t="e">
        <f>LOOKUP(C24,J7:J19,I7:I19)</f>
        <v>#N/A</v>
      </c>
      <c r="E24" s="27"/>
      <c r="F24" s="62" t="s">
        <v>73</v>
      </c>
      <c r="G24" s="21" t="e">
        <f t="shared" si="0"/>
        <v>#N/A</v>
      </c>
      <c r="J24" s="132" t="s">
        <v>69</v>
      </c>
      <c r="K24" s="133"/>
    </row>
    <row r="25" spans="1:12" ht="14" thickBot="1" x14ac:dyDescent="0.2">
      <c r="A25" s="59">
        <v>20</v>
      </c>
      <c r="B25" s="11"/>
      <c r="C25" s="78" t="str">
        <f>IF(B25="","",(B25/B45))</f>
        <v/>
      </c>
      <c r="D25" s="79" t="e">
        <f>LOOKUP(C25,J7:J19,I7:I19)</f>
        <v>#N/A</v>
      </c>
      <c r="E25" s="27"/>
      <c r="F25" s="62" t="s">
        <v>73</v>
      </c>
      <c r="G25" s="21" t="e">
        <f t="shared" si="0"/>
        <v>#N/A</v>
      </c>
      <c r="J25" s="134"/>
      <c r="K25" s="135"/>
    </row>
    <row r="26" spans="1:12" ht="14" thickBot="1" x14ac:dyDescent="0.2">
      <c r="A26" s="59">
        <v>21</v>
      </c>
      <c r="B26" s="11"/>
      <c r="C26" s="78" t="str">
        <f>IF(B26="","",(B26/B45))</f>
        <v/>
      </c>
      <c r="D26" s="79" t="e">
        <f>LOOKUP(C26,J7:J19,I7:I19)</f>
        <v>#N/A</v>
      </c>
      <c r="E26" s="27"/>
      <c r="F26" s="62" t="s">
        <v>73</v>
      </c>
      <c r="G26" s="21" t="e">
        <f t="shared" si="0"/>
        <v>#N/A</v>
      </c>
      <c r="J26" s="116" t="s">
        <v>70</v>
      </c>
      <c r="K26" s="116" t="s">
        <v>71</v>
      </c>
    </row>
    <row r="27" spans="1:12" ht="14" thickBot="1" x14ac:dyDescent="0.2">
      <c r="A27" s="59">
        <v>22</v>
      </c>
      <c r="B27" s="11"/>
      <c r="C27" s="78" t="str">
        <f>IF(B27="","",(B27/B45))</f>
        <v/>
      </c>
      <c r="D27" s="79" t="e">
        <f>LOOKUP(C27,J7:J19,I7:I19)</f>
        <v>#N/A</v>
      </c>
      <c r="E27" s="27"/>
      <c r="F27" s="62" t="s">
        <v>73</v>
      </c>
      <c r="G27" s="21" t="e">
        <f t="shared" si="0"/>
        <v>#N/A</v>
      </c>
      <c r="I27" s="117" t="s">
        <v>18</v>
      </c>
      <c r="J27" s="118">
        <v>0</v>
      </c>
      <c r="K27" s="118">
        <v>10</v>
      </c>
    </row>
    <row r="28" spans="1:12" ht="14" thickBot="1" x14ac:dyDescent="0.2">
      <c r="A28" s="59">
        <v>23</v>
      </c>
      <c r="B28" s="11"/>
      <c r="C28" s="78" t="str">
        <f>IF(B28="","",(B28/B45))</f>
        <v/>
      </c>
      <c r="D28" s="79" t="e">
        <f>LOOKUP(C28,J7:J19,I7:I19)</f>
        <v>#N/A</v>
      </c>
      <c r="E28" s="27"/>
      <c r="F28" s="62" t="s">
        <v>73</v>
      </c>
      <c r="G28" s="21" t="e">
        <f t="shared" si="0"/>
        <v>#N/A</v>
      </c>
      <c r="I28" s="119" t="s">
        <v>17</v>
      </c>
      <c r="J28" s="118">
        <v>11</v>
      </c>
      <c r="K28" s="118">
        <v>11</v>
      </c>
    </row>
    <row r="29" spans="1:12" ht="14" thickBot="1" x14ac:dyDescent="0.2">
      <c r="A29" s="59">
        <v>24</v>
      </c>
      <c r="B29" s="11"/>
      <c r="C29" s="78" t="str">
        <f>IF(B29="","",(B29/B45))</f>
        <v/>
      </c>
      <c r="D29" s="79" t="e">
        <f>LOOKUP(C29,J7:J19,I7:I19)</f>
        <v>#N/A</v>
      </c>
      <c r="E29" s="27"/>
      <c r="F29" s="62" t="s">
        <v>73</v>
      </c>
      <c r="G29" s="21" t="e">
        <f t="shared" si="0"/>
        <v>#N/A</v>
      </c>
      <c r="I29" s="117" t="s">
        <v>16</v>
      </c>
      <c r="J29" s="118">
        <v>12</v>
      </c>
      <c r="K29" s="118">
        <v>14</v>
      </c>
    </row>
    <row r="30" spans="1:12" ht="14" thickBot="1" x14ac:dyDescent="0.2">
      <c r="A30" s="59">
        <v>25</v>
      </c>
      <c r="B30" s="11"/>
      <c r="C30" s="78" t="str">
        <f>IF(B30="","",(B30/B45))</f>
        <v/>
      </c>
      <c r="D30" s="79" t="e">
        <f>LOOKUP(C30,J7:J19,I7:I19)</f>
        <v>#N/A</v>
      </c>
      <c r="E30" s="27"/>
      <c r="F30" s="62" t="s">
        <v>73</v>
      </c>
      <c r="G30" s="21" t="e">
        <f t="shared" si="0"/>
        <v>#N/A</v>
      </c>
      <c r="I30" s="119" t="s">
        <v>20</v>
      </c>
      <c r="J30" s="118">
        <v>15</v>
      </c>
      <c r="K30" s="118">
        <v>15</v>
      </c>
    </row>
    <row r="31" spans="1:12" ht="14" thickBot="1" x14ac:dyDescent="0.2">
      <c r="A31" s="59">
        <v>26</v>
      </c>
      <c r="B31" s="11"/>
      <c r="C31" s="78" t="str">
        <f>IF(B31="","",(B31/B45))</f>
        <v/>
      </c>
      <c r="D31" s="79" t="e">
        <f>LOOKUP(C31,J7:J19,I7:I19)</f>
        <v>#N/A</v>
      </c>
      <c r="E31" s="27"/>
      <c r="F31" s="62" t="s">
        <v>73</v>
      </c>
      <c r="G31" s="21" t="e">
        <f t="shared" si="0"/>
        <v>#N/A</v>
      </c>
      <c r="I31" s="117" t="s">
        <v>21</v>
      </c>
      <c r="J31" s="118">
        <v>16</v>
      </c>
      <c r="K31" s="118">
        <v>16</v>
      </c>
    </row>
    <row r="32" spans="1:12" ht="14" thickBot="1" x14ac:dyDescent="0.2">
      <c r="A32" s="59">
        <v>27</v>
      </c>
      <c r="B32" s="11"/>
      <c r="C32" s="78" t="str">
        <f>IF(B32="","",(B32/B45))</f>
        <v/>
      </c>
      <c r="D32" s="79" t="e">
        <f>LOOKUP(C32,J7:J19,I7:I19)</f>
        <v>#N/A</v>
      </c>
      <c r="E32" s="27"/>
      <c r="F32" s="62" t="s">
        <v>73</v>
      </c>
      <c r="G32" s="21" t="e">
        <f t="shared" si="0"/>
        <v>#N/A</v>
      </c>
      <c r="H32" s="13"/>
      <c r="I32" s="117" t="s">
        <v>15</v>
      </c>
      <c r="J32" s="120">
        <v>17</v>
      </c>
      <c r="K32" s="120">
        <v>19</v>
      </c>
    </row>
    <row r="33" spans="1:16" ht="14" thickBot="1" x14ac:dyDescent="0.2">
      <c r="A33" s="59">
        <v>28</v>
      </c>
      <c r="B33" s="11"/>
      <c r="C33" s="78" t="str">
        <f>IF(B33="","",(B33/B45))</f>
        <v/>
      </c>
      <c r="D33" s="79" t="e">
        <f>LOOKUP(C33,J7:J19,I7:I19)</f>
        <v>#N/A</v>
      </c>
      <c r="E33" s="27"/>
      <c r="F33" s="62" t="s">
        <v>73</v>
      </c>
      <c r="G33" s="21" t="e">
        <f t="shared" si="0"/>
        <v>#N/A</v>
      </c>
      <c r="H33" s="13"/>
      <c r="I33" s="117" t="s">
        <v>40</v>
      </c>
      <c r="J33" s="120">
        <v>20</v>
      </c>
      <c r="K33" s="120">
        <v>20</v>
      </c>
    </row>
    <row r="34" spans="1:16" ht="14" thickBot="1" x14ac:dyDescent="0.2">
      <c r="A34" s="59">
        <v>29</v>
      </c>
      <c r="B34" s="11"/>
      <c r="C34" s="78" t="str">
        <f>IF(B34="","",(B34/B45))</f>
        <v/>
      </c>
      <c r="D34" s="79" t="e">
        <f>LOOKUP(C34,J7:J19,I7:I19)</f>
        <v>#N/A</v>
      </c>
      <c r="E34" s="27"/>
      <c r="F34" s="62" t="s">
        <v>73</v>
      </c>
      <c r="G34" s="21" t="e">
        <f t="shared" si="0"/>
        <v>#N/A</v>
      </c>
      <c r="H34" s="13"/>
      <c r="I34" s="117" t="s">
        <v>14</v>
      </c>
      <c r="J34" s="120">
        <v>21</v>
      </c>
      <c r="K34" s="120">
        <v>21</v>
      </c>
    </row>
    <row r="35" spans="1:16" ht="14" thickBot="1" x14ac:dyDescent="0.2">
      <c r="A35" s="59">
        <v>30</v>
      </c>
      <c r="B35" s="11"/>
      <c r="C35" s="78" t="str">
        <f>IF(B35="","",(B35/B45))</f>
        <v/>
      </c>
      <c r="D35" s="79" t="e">
        <f>LOOKUP(C35,J7:J19,I7:I19)</f>
        <v>#N/A</v>
      </c>
      <c r="E35" s="27"/>
      <c r="F35" s="62" t="s">
        <v>73</v>
      </c>
      <c r="G35" s="21" t="e">
        <f t="shared" si="0"/>
        <v>#N/A</v>
      </c>
      <c r="H35" s="13"/>
      <c r="I35" s="117" t="s">
        <v>13</v>
      </c>
      <c r="J35" s="120">
        <v>22</v>
      </c>
      <c r="K35" s="120">
        <v>24</v>
      </c>
    </row>
    <row r="36" spans="1:16" ht="14" thickBot="1" x14ac:dyDescent="0.2">
      <c r="A36" s="59">
        <v>31</v>
      </c>
      <c r="B36" s="11"/>
      <c r="C36" s="78" t="str">
        <f>IF(B36="","",(B36/B45))</f>
        <v/>
      </c>
      <c r="D36" s="79" t="e">
        <f>LOOKUP(C36,J7:J19,I7:I19)</f>
        <v>#N/A</v>
      </c>
      <c r="E36" s="27"/>
      <c r="F36" s="62" t="s">
        <v>73</v>
      </c>
      <c r="G36" s="21" t="e">
        <f t="shared" si="0"/>
        <v>#N/A</v>
      </c>
      <c r="H36" s="13"/>
      <c r="I36" s="117" t="s">
        <v>22</v>
      </c>
      <c r="J36" s="120">
        <v>25</v>
      </c>
      <c r="K36" s="120">
        <v>25</v>
      </c>
    </row>
    <row r="37" spans="1:16" ht="14" thickBot="1" x14ac:dyDescent="0.2">
      <c r="A37" s="59">
        <v>32</v>
      </c>
      <c r="B37" s="11"/>
      <c r="C37" s="78" t="str">
        <f>IF(B37="","",(B37/B45))</f>
        <v/>
      </c>
      <c r="D37" s="79" t="e">
        <f>LOOKUP(C37,J7:J19,I7:I19)</f>
        <v>#N/A</v>
      </c>
      <c r="E37" s="27"/>
      <c r="F37" s="62" t="s">
        <v>73</v>
      </c>
      <c r="G37" s="21" t="e">
        <f t="shared" si="0"/>
        <v>#N/A</v>
      </c>
      <c r="H37" s="13"/>
      <c r="I37" s="117" t="s">
        <v>23</v>
      </c>
      <c r="J37" s="120">
        <v>26</v>
      </c>
      <c r="K37" s="120">
        <v>26</v>
      </c>
      <c r="M37" s="13"/>
      <c r="N37" s="13"/>
      <c r="O37" s="13"/>
      <c r="P37" s="13"/>
    </row>
    <row r="38" spans="1:16" ht="14" thickBot="1" x14ac:dyDescent="0.2">
      <c r="A38" s="59">
        <v>33</v>
      </c>
      <c r="B38" s="11"/>
      <c r="C38" s="78" t="str">
        <f>IF(B38="","",(B38/B45))</f>
        <v/>
      </c>
      <c r="D38" s="79" t="e">
        <f>LOOKUP(C38,J7:J19,I7:I19)</f>
        <v>#N/A</v>
      </c>
      <c r="E38" s="27"/>
      <c r="F38" s="62" t="s">
        <v>73</v>
      </c>
      <c r="G38" s="21" t="e">
        <f t="shared" si="0"/>
        <v>#N/A</v>
      </c>
      <c r="H38" s="13"/>
      <c r="I38" s="117" t="s">
        <v>12</v>
      </c>
      <c r="J38" s="120">
        <v>27</v>
      </c>
      <c r="K38" s="120">
        <v>29</v>
      </c>
      <c r="L38" s="13"/>
      <c r="M38" s="13"/>
      <c r="N38" s="13"/>
      <c r="O38" s="13"/>
      <c r="P38" s="13"/>
    </row>
    <row r="39" spans="1:16" ht="14" thickBot="1" x14ac:dyDescent="0.2">
      <c r="A39" s="59">
        <v>34</v>
      </c>
      <c r="B39" s="11"/>
      <c r="C39" s="78" t="str">
        <f>IF(B39="","",(B39/B45))</f>
        <v/>
      </c>
      <c r="D39" s="79" t="e">
        <f>LOOKUP(C39,J7:J19,I7:I19)</f>
        <v>#N/A</v>
      </c>
      <c r="E39" s="27"/>
      <c r="F39" s="62" t="s">
        <v>73</v>
      </c>
      <c r="G39" s="21" t="e">
        <f t="shared" si="0"/>
        <v>#N/A</v>
      </c>
      <c r="H39" s="13"/>
      <c r="I39" s="117" t="s">
        <v>24</v>
      </c>
      <c r="J39" s="120">
        <v>30</v>
      </c>
      <c r="K39" s="120">
        <v>30</v>
      </c>
      <c r="L39" s="13"/>
      <c r="M39" s="13"/>
      <c r="N39" s="13"/>
      <c r="O39" s="13"/>
      <c r="P39" s="13"/>
    </row>
    <row r="40" spans="1:16" ht="14" thickBot="1" x14ac:dyDescent="0.2">
      <c r="A40" s="60">
        <v>35</v>
      </c>
      <c r="B40" s="12"/>
      <c r="C40" s="80" t="str">
        <f>IF(B40="","",(B40/B45))</f>
        <v/>
      </c>
      <c r="D40" s="81" t="e">
        <f>LOOKUP(C40,J7:J19,I7:I19)</f>
        <v>#N/A</v>
      </c>
      <c r="E40" s="58"/>
      <c r="F40" s="63" t="s">
        <v>73</v>
      </c>
      <c r="G40" s="22" t="e">
        <f t="shared" si="0"/>
        <v>#N/A</v>
      </c>
      <c r="H40" s="13"/>
      <c r="I40" s="82" t="s">
        <v>72</v>
      </c>
      <c r="J40" s="13"/>
      <c r="K40" s="13"/>
      <c r="L40" s="13"/>
      <c r="M40" s="13"/>
      <c r="N40" s="13"/>
      <c r="O40" s="13"/>
      <c r="P40" s="13"/>
    </row>
    <row r="41" spans="1:16" ht="14" thickBot="1" x14ac:dyDescent="0.2">
      <c r="C41"/>
      <c r="D41"/>
      <c r="E41"/>
      <c r="G41"/>
    </row>
    <row r="42" spans="1:16" ht="13.5" customHeight="1" thickBot="1" x14ac:dyDescent="0.2">
      <c r="A42" s="126" t="s">
        <v>46</v>
      </c>
      <c r="B42" s="127"/>
      <c r="F42" s="126" t="s">
        <v>37</v>
      </c>
      <c r="G42" s="128"/>
    </row>
    <row r="43" spans="1:16" ht="12.75" customHeight="1" thickBot="1" x14ac:dyDescent="0.2">
      <c r="A43" s="8"/>
      <c r="B43" s="20" t="s">
        <v>44</v>
      </c>
      <c r="C43" s="25" t="s">
        <v>42</v>
      </c>
      <c r="D43" s="26" t="s">
        <v>41</v>
      </c>
      <c r="E43" s="33"/>
      <c r="F43" s="34"/>
      <c r="G43" s="20" t="s">
        <v>44</v>
      </c>
      <c r="H43" s="25" t="s">
        <v>42</v>
      </c>
      <c r="I43" s="26" t="s">
        <v>41</v>
      </c>
    </row>
    <row r="44" spans="1:16" ht="29" customHeight="1" thickBot="1" x14ac:dyDescent="0.2">
      <c r="A44" s="53" t="s">
        <v>3</v>
      </c>
      <c r="B44" s="9"/>
      <c r="C44" s="35" t="s">
        <v>43</v>
      </c>
      <c r="D44" s="36" t="s">
        <v>43</v>
      </c>
      <c r="E44" s="31"/>
      <c r="F44" s="51" t="s">
        <v>4</v>
      </c>
      <c r="G44" s="10"/>
      <c r="H44" s="50" t="s">
        <v>43</v>
      </c>
      <c r="I44" s="36" t="s">
        <v>43</v>
      </c>
      <c r="K44" s="129" t="s">
        <v>65</v>
      </c>
      <c r="L44" s="130"/>
      <c r="M44" s="130"/>
      <c r="N44" s="131"/>
    </row>
    <row r="45" spans="1:16" ht="33" customHeight="1" thickBot="1" x14ac:dyDescent="0.2">
      <c r="A45" s="54" t="s">
        <v>36</v>
      </c>
      <c r="B45" s="15"/>
      <c r="C45" s="37" t="e">
        <f>(B45/B45)</f>
        <v>#DIV/0!</v>
      </c>
      <c r="D45" s="38" t="e">
        <f>LOOKUP(C45,J7:J19,I7:I19)</f>
        <v>#DIV/0!</v>
      </c>
      <c r="E45" s="32"/>
      <c r="F45" s="52" t="s">
        <v>29</v>
      </c>
      <c r="G45" s="14"/>
      <c r="H45" s="48" t="e">
        <f>(G45/G45)</f>
        <v>#DIV/0!</v>
      </c>
      <c r="I45" s="36" t="e">
        <f>LOOKUP(H45,J7:J19,I7:I19)</f>
        <v>#DIV/0!</v>
      </c>
      <c r="K45" s="113" t="s">
        <v>63</v>
      </c>
      <c r="L45" s="114"/>
      <c r="M45" s="114"/>
      <c r="N45" s="115"/>
    </row>
    <row r="46" spans="1:16" ht="27.75" customHeight="1" thickBot="1" x14ac:dyDescent="0.2">
      <c r="A46" s="55" t="s">
        <v>45</v>
      </c>
      <c r="B46" s="41" t="e">
        <f>MEDIAN(B6:B40)</f>
        <v>#NUM!</v>
      </c>
      <c r="C46" s="39" t="e">
        <f>MEDIAN(C6:C40)</f>
        <v>#NUM!</v>
      </c>
      <c r="D46" s="36" t="e">
        <f>LOOKUP(C46,J7:J19,I7:I19)</f>
        <v>#NUM!</v>
      </c>
      <c r="E46" s="31"/>
      <c r="F46" s="55" t="s">
        <v>61</v>
      </c>
      <c r="G46" s="47" t="e">
        <f>MEDIAN(F6:F40)</f>
        <v>#NUM!</v>
      </c>
      <c r="H46" s="48" t="e">
        <f>(G46/G45)</f>
        <v>#NUM!</v>
      </c>
      <c r="I46" s="36" t="e">
        <f>LOOKUP(H46,J7:J19,I7:I19)</f>
        <v>#NUM!</v>
      </c>
      <c r="K46" s="107" t="s">
        <v>64</v>
      </c>
      <c r="L46" s="108"/>
      <c r="M46" s="108"/>
      <c r="N46" s="109"/>
    </row>
    <row r="47" spans="1:16" ht="29" thickBot="1" x14ac:dyDescent="0.2">
      <c r="A47" s="55" t="s">
        <v>47</v>
      </c>
      <c r="B47" s="42" t="e">
        <f>AVERAGE(B6:B40)</f>
        <v>#DIV/0!</v>
      </c>
      <c r="C47" s="40" t="e">
        <f>AVERAGE(C6:C31)</f>
        <v>#DIV/0!</v>
      </c>
      <c r="D47" s="36" t="e">
        <f>LOOKUP(C47,J7:J19,I7:I19)</f>
        <v>#DIV/0!</v>
      </c>
      <c r="E47" s="31"/>
      <c r="F47" s="55" t="s">
        <v>62</v>
      </c>
      <c r="G47" s="49" t="e">
        <f>AVERAGE( F6:F40)</f>
        <v>#DIV/0!</v>
      </c>
      <c r="H47" s="48" t="e">
        <f>(G47/G45)</f>
        <v>#DIV/0!</v>
      </c>
      <c r="I47" s="36" t="e">
        <f>LOOKUP(H47,J7:J19,I7:I19)</f>
        <v>#DIV/0!</v>
      </c>
      <c r="K47" s="113" t="s">
        <v>66</v>
      </c>
      <c r="L47" s="114"/>
      <c r="M47" s="114"/>
      <c r="N47" s="115"/>
    </row>
    <row r="48" spans="1:16" s="82" customFormat="1" ht="12" customHeight="1" thickBot="1" x14ac:dyDescent="0.2">
      <c r="A48" s="89" t="s">
        <v>31</v>
      </c>
      <c r="B48" s="90" t="e">
        <f>STDEV(B6:B40)</f>
        <v>#DIV/0!</v>
      </c>
      <c r="C48" s="91" t="s">
        <v>43</v>
      </c>
      <c r="D48" s="92" t="s">
        <v>27</v>
      </c>
      <c r="E48" s="93"/>
      <c r="F48" s="89" t="s">
        <v>31</v>
      </c>
      <c r="G48" s="94" t="e">
        <f>STDEV(F6:F40)</f>
        <v>#DIV/0!</v>
      </c>
      <c r="H48" s="95" t="s">
        <v>43</v>
      </c>
      <c r="I48" s="92" t="s">
        <v>27</v>
      </c>
      <c r="K48" s="110" t="s">
        <v>67</v>
      </c>
      <c r="L48" s="111"/>
      <c r="M48" s="111"/>
      <c r="N48" s="112"/>
    </row>
    <row r="49" spans="1:11" ht="29" thickBot="1" x14ac:dyDescent="0.2">
      <c r="A49" s="56" t="s">
        <v>39</v>
      </c>
      <c r="B49" s="43" t="e">
        <f>QUARTILE(B6:B40,1)</f>
        <v>#NUM!</v>
      </c>
      <c r="C49" s="35" t="e">
        <f>(B49/B45)</f>
        <v>#NUM!</v>
      </c>
      <c r="D49" s="36" t="e">
        <f>LOOKUP(C49,J7:J19,I7:I19)</f>
        <v>#NUM!</v>
      </c>
      <c r="E49" s="31"/>
      <c r="F49" s="56" t="s">
        <v>39</v>
      </c>
      <c r="G49" s="47" t="e">
        <f>QUARTILE(F6:F40,1)</f>
        <v>#NUM!</v>
      </c>
      <c r="H49" s="48" t="e">
        <f>(G49/G45)</f>
        <v>#NUM!</v>
      </c>
      <c r="I49" s="36" t="e">
        <f>LOOKUP(H49,J7:J19,I7:I19)</f>
        <v>#NUM!</v>
      </c>
    </row>
    <row r="50" spans="1:11" ht="12" customHeight="1" thickBot="1" x14ac:dyDescent="0.2">
      <c r="A50" s="55" t="s">
        <v>33</v>
      </c>
      <c r="B50" s="44" t="e">
        <f>QUARTILE(B6:B40,3)</f>
        <v>#NUM!</v>
      </c>
      <c r="C50" s="35" t="e">
        <f>(B50/B45)</f>
        <v>#NUM!</v>
      </c>
      <c r="D50" s="36" t="e">
        <f>LOOKUP(C50,J7:J19,I7:I19)</f>
        <v>#NUM!</v>
      </c>
      <c r="E50" s="31"/>
      <c r="F50" s="55" t="s">
        <v>33</v>
      </c>
      <c r="G50" s="47" t="e">
        <f>QUARTILE(F6:F40,3)</f>
        <v>#NUM!</v>
      </c>
      <c r="H50" s="48" t="e">
        <f>(G50/G45)</f>
        <v>#NUM!</v>
      </c>
      <c r="I50" s="36" t="e">
        <f>LOOKUP(H50,J7:J19,I7:I19)</f>
        <v>#NUM!</v>
      </c>
      <c r="K50" s="82"/>
    </row>
    <row r="51" spans="1:11" s="82" customFormat="1" ht="12" customHeight="1" thickBot="1" x14ac:dyDescent="0.2">
      <c r="A51" s="96" t="s">
        <v>38</v>
      </c>
      <c r="B51" s="97" t="e">
        <f>(B53-B52)</f>
        <v>#NUM!</v>
      </c>
      <c r="C51" s="98"/>
      <c r="D51" s="92"/>
      <c r="E51" s="93"/>
      <c r="F51" s="96" t="s">
        <v>38</v>
      </c>
      <c r="G51" s="99" t="e">
        <f>(G53-G52)</f>
        <v>#NUM!</v>
      </c>
      <c r="H51" s="95"/>
      <c r="I51" s="92"/>
      <c r="K51"/>
    </row>
    <row r="52" spans="1:11" ht="12" customHeight="1" thickBot="1" x14ac:dyDescent="0.2">
      <c r="A52" s="55" t="s">
        <v>34</v>
      </c>
      <c r="B52" s="45" t="e">
        <f>QUARTILE(B6:B40,0)</f>
        <v>#NUM!</v>
      </c>
      <c r="C52" s="40" t="e">
        <f>(B52/B45)</f>
        <v>#NUM!</v>
      </c>
      <c r="D52" s="36" t="e">
        <f>LOOKUP(C52,J7:J19,I7:I19)</f>
        <v>#NUM!</v>
      </c>
      <c r="E52" s="31"/>
      <c r="F52" s="55" t="s">
        <v>34</v>
      </c>
      <c r="G52" s="47" t="e">
        <f>QUARTILE(F6:F40,0)</f>
        <v>#NUM!</v>
      </c>
      <c r="H52" s="48" t="e">
        <f>(G52/G45)</f>
        <v>#NUM!</v>
      </c>
      <c r="I52" s="36" t="e">
        <f>LOOKUP(H52,J7:J19,I7:I19)</f>
        <v>#NUM!</v>
      </c>
    </row>
    <row r="53" spans="1:11" ht="12" customHeight="1" thickBot="1" x14ac:dyDescent="0.2">
      <c r="A53" s="56" t="s">
        <v>35</v>
      </c>
      <c r="B53" s="46" t="e">
        <f>QUARTILE(B6:B40,4)</f>
        <v>#NUM!</v>
      </c>
      <c r="C53" s="35" t="e">
        <f>(B53/B45)</f>
        <v>#NUM!</v>
      </c>
      <c r="D53" s="36" t="e">
        <f>LOOKUP(C53,J7:J19,I7:I19)</f>
        <v>#NUM!</v>
      </c>
      <c r="E53" s="31"/>
      <c r="F53" s="56" t="s">
        <v>35</v>
      </c>
      <c r="G53" s="47" t="e">
        <f>QUARTILE(F6:F40,4)</f>
        <v>#NUM!</v>
      </c>
      <c r="H53" s="48" t="e">
        <f>(G53/G45)</f>
        <v>#NUM!</v>
      </c>
      <c r="I53" s="36" t="e">
        <f>LOOKUP(H53,J7:J19,I7:I19)</f>
        <v>#NUM!</v>
      </c>
    </row>
    <row r="54" spans="1:11" ht="14" thickBot="1" x14ac:dyDescent="0.2">
      <c r="A54" s="4"/>
      <c r="B54" s="5"/>
      <c r="C54" s="7"/>
      <c r="F54" s="1"/>
      <c r="H54" s="1"/>
    </row>
    <row r="55" spans="1:11" ht="14" thickBot="1" x14ac:dyDescent="0.2">
      <c r="A55" s="87" t="s">
        <v>28</v>
      </c>
      <c r="B55" s="88"/>
      <c r="C55" s="1">
        <f>COUNTIF(D6:D40,"A*")</f>
        <v>0</v>
      </c>
      <c r="D55" s="16" t="s">
        <v>50</v>
      </c>
      <c r="E55" s="16"/>
      <c r="G55" s="1">
        <f>COUNTIF(G6:G40,"A*")</f>
        <v>0</v>
      </c>
      <c r="H55" s="16" t="s">
        <v>50</v>
      </c>
    </row>
    <row r="56" spans="1:11" x14ac:dyDescent="0.15">
      <c r="C56" s="1">
        <f>COUNTIF(D6:D40,"B*")</f>
        <v>0</v>
      </c>
      <c r="D56" s="16" t="s">
        <v>51</v>
      </c>
      <c r="E56" s="16"/>
      <c r="G56" s="1">
        <f>COUNTIF(G6:G40,"B*")</f>
        <v>0</v>
      </c>
      <c r="H56" s="16" t="s">
        <v>51</v>
      </c>
    </row>
    <row r="57" spans="1:11" x14ac:dyDescent="0.15">
      <c r="C57" s="1">
        <f>COUNTIF(D6:D40,"C*")</f>
        <v>0</v>
      </c>
      <c r="D57" s="16" t="s">
        <v>52</v>
      </c>
      <c r="E57" s="16"/>
      <c r="G57" s="1">
        <f>COUNTIF(G6:G40,"C*")</f>
        <v>0</v>
      </c>
      <c r="H57" s="16" t="s">
        <v>52</v>
      </c>
    </row>
    <row r="58" spans="1:11" x14ac:dyDescent="0.15">
      <c r="C58" s="1">
        <f>COUNTIF(D6:D40,"D*")</f>
        <v>0</v>
      </c>
      <c r="D58" s="16" t="s">
        <v>53</v>
      </c>
      <c r="E58" s="16"/>
      <c r="G58" s="1">
        <f>COUNTIF(G6:G40,"D*")</f>
        <v>0</v>
      </c>
      <c r="H58" s="16" t="s">
        <v>53</v>
      </c>
    </row>
    <row r="59" spans="1:11" x14ac:dyDescent="0.15">
      <c r="C59" s="1">
        <f>COUNTIF(D6:D40,"F")</f>
        <v>0</v>
      </c>
      <c r="D59" s="16" t="s">
        <v>54</v>
      </c>
      <c r="E59" s="16"/>
      <c r="G59" s="1">
        <f>COUNTIF(G6:G40,"F")</f>
        <v>0</v>
      </c>
      <c r="H59" s="16" t="s">
        <v>54</v>
      </c>
    </row>
    <row r="60" spans="1:11" x14ac:dyDescent="0.15">
      <c r="C60"/>
    </row>
    <row r="61" spans="1:11" x14ac:dyDescent="0.15">
      <c r="C61"/>
    </row>
    <row r="62" spans="1:11" x14ac:dyDescent="0.15">
      <c r="C62"/>
    </row>
    <row r="63" spans="1:11" x14ac:dyDescent="0.15">
      <c r="C63"/>
    </row>
    <row r="64" spans="1:11" x14ac:dyDescent="0.15">
      <c r="C64"/>
    </row>
    <row r="65" spans="1:10" x14ac:dyDescent="0.15">
      <c r="C65"/>
    </row>
    <row r="66" spans="1:10" x14ac:dyDescent="0.15">
      <c r="C66"/>
    </row>
    <row r="77" spans="1:10" x14ac:dyDescent="0.15">
      <c r="A77" s="101" t="s">
        <v>59</v>
      </c>
      <c r="B77" s="101" t="s">
        <v>55</v>
      </c>
      <c r="C77" s="102" t="s">
        <v>56</v>
      </c>
      <c r="D77" s="103" t="s">
        <v>57</v>
      </c>
      <c r="E77" s="103" t="s">
        <v>58</v>
      </c>
      <c r="F77" s="101" t="s">
        <v>59</v>
      </c>
      <c r="G77" s="101" t="s">
        <v>55</v>
      </c>
      <c r="H77" s="102" t="s">
        <v>56</v>
      </c>
      <c r="I77" s="103" t="s">
        <v>57</v>
      </c>
      <c r="J77" s="103" t="s">
        <v>58</v>
      </c>
    </row>
    <row r="78" spans="1:10" x14ac:dyDescent="0.15">
      <c r="A78" s="104">
        <v>41892</v>
      </c>
      <c r="B78" s="105" t="e">
        <f>C49</f>
        <v>#NUM!</v>
      </c>
      <c r="C78" s="105" t="e">
        <f>C53</f>
        <v>#NUM!</v>
      </c>
      <c r="D78" s="105" t="e">
        <f>C52</f>
        <v>#NUM!</v>
      </c>
      <c r="E78" s="105" t="e">
        <f>C50</f>
        <v>#NUM!</v>
      </c>
      <c r="F78" s="104">
        <v>41892</v>
      </c>
      <c r="G78" s="105" t="e">
        <f>G49</f>
        <v>#NUM!</v>
      </c>
      <c r="H78" s="105" t="e">
        <f>G53</f>
        <v>#NUM!</v>
      </c>
      <c r="I78" s="105" t="e">
        <f>G52</f>
        <v>#NUM!</v>
      </c>
      <c r="J78" s="105" t="e">
        <f>G50</f>
        <v>#NUM!</v>
      </c>
    </row>
    <row r="79" spans="1:10" x14ac:dyDescent="0.15">
      <c r="B79" s="100"/>
    </row>
    <row r="96" spans="9:9" x14ac:dyDescent="0.15">
      <c r="I96" s="100"/>
    </row>
  </sheetData>
  <mergeCells count="6">
    <mergeCell ref="K44:N44"/>
    <mergeCell ref="J4:K4"/>
    <mergeCell ref="J5:K5"/>
    <mergeCell ref="J24:K25"/>
    <mergeCell ref="A42:B42"/>
    <mergeCell ref="F42:G42"/>
  </mergeCells>
  <pageMargins left="0.75" right="0.75" top="1" bottom="1" header="0.5" footer="0.5"/>
  <pageSetup scale="78" orientation="portrait" horizontalDpi="300" verticalDpi="300"/>
  <headerFooter>
    <oddFooter>&amp;RCreated by Elias Moo</oddFooter>
  </headerFooter>
  <drawing r:id="rId1"/>
  <legacy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96"/>
  <sheetViews>
    <sheetView topLeftCell="A63" workbookViewId="0">
      <selection activeCell="J84" sqref="J84"/>
    </sheetView>
  </sheetViews>
  <sheetFormatPr baseColWidth="10" defaultColWidth="8.83203125" defaultRowHeight="13" x14ac:dyDescent="0.15"/>
  <cols>
    <col min="1" max="1" width="10.83203125" customWidth="1"/>
    <col min="2" max="2" width="13.1640625" customWidth="1"/>
    <col min="3" max="3" width="13.1640625" style="6" customWidth="1"/>
    <col min="4" max="4" width="13.1640625" style="2" customWidth="1"/>
    <col min="5" max="5" width="6.1640625" style="2" customWidth="1"/>
    <col min="6" max="6" width="13.1640625" customWidth="1"/>
    <col min="7" max="7" width="13.1640625" style="3" customWidth="1"/>
    <col min="8" max="8" width="13.1640625" customWidth="1"/>
    <col min="9" max="9" width="15.1640625" customWidth="1"/>
    <col min="10" max="10" width="12" bestFit="1" customWidth="1"/>
    <col min="11" max="11" width="14.1640625" customWidth="1"/>
    <col min="12" max="12" width="12.1640625" customWidth="1"/>
    <col min="13" max="13" width="3.33203125" customWidth="1"/>
    <col min="14" max="14" width="8.6640625" customWidth="1"/>
    <col min="15" max="15" width="12" customWidth="1"/>
  </cols>
  <sheetData>
    <row r="1" spans="1:12" ht="16" x14ac:dyDescent="0.2">
      <c r="A1" s="106" t="s">
        <v>60</v>
      </c>
    </row>
    <row r="2" spans="1:12" ht="14" x14ac:dyDescent="0.15">
      <c r="A2" s="66" t="s">
        <v>5</v>
      </c>
      <c r="B2" s="69"/>
      <c r="C2" s="67" t="s">
        <v>6</v>
      </c>
      <c r="D2" s="70"/>
      <c r="E2" s="68"/>
      <c r="F2" s="66" t="s">
        <v>7</v>
      </c>
      <c r="G2" s="73"/>
      <c r="H2" s="66" t="s">
        <v>11</v>
      </c>
      <c r="I2" s="75"/>
    </row>
    <row r="3" spans="1:12" ht="15" thickBot="1" x14ac:dyDescent="0.2">
      <c r="A3" s="66" t="s">
        <v>8</v>
      </c>
      <c r="B3" s="72"/>
      <c r="C3" s="67" t="s">
        <v>9</v>
      </c>
      <c r="D3" s="71"/>
      <c r="E3" s="68"/>
      <c r="F3" s="66" t="s">
        <v>10</v>
      </c>
      <c r="G3" s="74"/>
      <c r="H3" s="66"/>
    </row>
    <row r="4" spans="1:12" ht="24" customHeight="1" thickBot="1" x14ac:dyDescent="0.2">
      <c r="J4" s="124" t="s">
        <v>68</v>
      </c>
      <c r="K4" s="125"/>
      <c r="L4" s="17"/>
    </row>
    <row r="5" spans="1:12" ht="18" customHeight="1" x14ac:dyDescent="0.15">
      <c r="A5" s="28" t="s">
        <v>48</v>
      </c>
      <c r="B5" s="29" t="s">
        <v>1</v>
      </c>
      <c r="C5" s="30" t="s">
        <v>30</v>
      </c>
      <c r="D5" s="61" t="s">
        <v>0</v>
      </c>
      <c r="E5" s="57"/>
      <c r="F5" s="64" t="s">
        <v>2</v>
      </c>
      <c r="G5" s="65" t="s">
        <v>32</v>
      </c>
      <c r="J5" s="122" t="s">
        <v>26</v>
      </c>
      <c r="K5" s="123"/>
      <c r="L5" s="17"/>
    </row>
    <row r="6" spans="1:12" ht="14" thickBot="1" x14ac:dyDescent="0.2">
      <c r="A6" s="59">
        <v>1</v>
      </c>
      <c r="B6" s="11"/>
      <c r="C6" s="78" t="str">
        <f>IF(B6="","",(B6/B45))</f>
        <v/>
      </c>
      <c r="D6" s="79" t="e">
        <f>LOOKUP(C6,J7:J19,I7:I19)</f>
        <v>#N/A</v>
      </c>
      <c r="E6" s="27"/>
      <c r="F6" s="62" t="s">
        <v>73</v>
      </c>
      <c r="G6" s="121" t="e">
        <f>LOOKUP(F6,$J$27:$J$39,$I$27:$I$39)</f>
        <v>#N/A</v>
      </c>
      <c r="J6" s="23" t="s">
        <v>49</v>
      </c>
      <c r="K6" s="24" t="s">
        <v>19</v>
      </c>
    </row>
    <row r="7" spans="1:12" ht="14" thickBot="1" x14ac:dyDescent="0.2">
      <c r="A7" s="59">
        <v>2</v>
      </c>
      <c r="B7" s="11"/>
      <c r="C7" s="78" t="str">
        <f>IF(B7="","",(B7/B45))</f>
        <v/>
      </c>
      <c r="D7" s="79" t="e">
        <f>LOOKUP(C7,J7:J19,I7:I19)</f>
        <v>#N/A</v>
      </c>
      <c r="E7" s="27"/>
      <c r="F7" s="62" t="s">
        <v>73</v>
      </c>
      <c r="G7" s="21" t="e">
        <f t="shared" ref="G7:G40" si="0">LOOKUP(F7,$J$27:$J$39,$I$27:$I$39)</f>
        <v>#N/A</v>
      </c>
      <c r="I7" s="76" t="s">
        <v>18</v>
      </c>
      <c r="J7" s="83">
        <v>0</v>
      </c>
      <c r="K7" s="84">
        <v>0.59489999999999998</v>
      </c>
      <c r="L7" s="18"/>
    </row>
    <row r="8" spans="1:12" ht="14" thickBot="1" x14ac:dyDescent="0.2">
      <c r="A8" s="59">
        <v>3</v>
      </c>
      <c r="B8" s="11"/>
      <c r="C8" s="78" t="str">
        <f>IF(B8="","",(B8/B45))</f>
        <v/>
      </c>
      <c r="D8" s="79" t="e">
        <f>LOOKUP(C8,J7:J19,I7:I19)</f>
        <v>#N/A</v>
      </c>
      <c r="E8" s="27"/>
      <c r="F8" s="62" t="s">
        <v>73</v>
      </c>
      <c r="G8" s="21" t="e">
        <f t="shared" si="0"/>
        <v>#N/A</v>
      </c>
      <c r="I8" s="77" t="s">
        <v>17</v>
      </c>
      <c r="J8" s="85">
        <v>0.59499999999999997</v>
      </c>
      <c r="K8" s="86">
        <v>0.6149</v>
      </c>
      <c r="L8" s="19"/>
    </row>
    <row r="9" spans="1:12" ht="14" thickBot="1" x14ac:dyDescent="0.2">
      <c r="A9" s="59">
        <v>4</v>
      </c>
      <c r="B9" s="11"/>
      <c r="C9" s="78" t="str">
        <f>IF(B9="","",(B9/B45))</f>
        <v/>
      </c>
      <c r="D9" s="79" t="e">
        <f>LOOKUP(C9,J7:J19,I7:I19)</f>
        <v>#N/A</v>
      </c>
      <c r="E9" s="27"/>
      <c r="F9" s="62" t="s">
        <v>73</v>
      </c>
      <c r="G9" s="21" t="e">
        <f t="shared" si="0"/>
        <v>#N/A</v>
      </c>
      <c r="I9" s="76" t="s">
        <v>16</v>
      </c>
      <c r="J9" s="83">
        <v>0.61499999999999999</v>
      </c>
      <c r="K9" s="84">
        <v>0.67490000000000006</v>
      </c>
      <c r="L9" s="18"/>
    </row>
    <row r="10" spans="1:12" ht="14" thickBot="1" x14ac:dyDescent="0.2">
      <c r="A10" s="59">
        <v>5</v>
      </c>
      <c r="B10" s="11"/>
      <c r="C10" s="78" t="str">
        <f>IF(B10="","",(B10/B45))</f>
        <v/>
      </c>
      <c r="D10" s="79" t="e">
        <f>LOOKUP(C10,J7:J19,I7:I19)</f>
        <v>#N/A</v>
      </c>
      <c r="E10" s="27"/>
      <c r="F10" s="62" t="s">
        <v>73</v>
      </c>
      <c r="G10" s="21" t="e">
        <f t="shared" si="0"/>
        <v>#N/A</v>
      </c>
      <c r="I10" s="77" t="s">
        <v>20</v>
      </c>
      <c r="J10" s="85">
        <v>0.67500000000000004</v>
      </c>
      <c r="K10" s="86">
        <v>0.69489999999999996</v>
      </c>
      <c r="L10" s="19"/>
    </row>
    <row r="11" spans="1:12" ht="14" thickBot="1" x14ac:dyDescent="0.2">
      <c r="A11" s="59">
        <v>6</v>
      </c>
      <c r="B11" s="11"/>
      <c r="C11" s="78" t="str">
        <f>IF(B11="","",(B11/B45))</f>
        <v/>
      </c>
      <c r="D11" s="79" t="e">
        <f>LOOKUP(C11,J7:J19,I7:I19)</f>
        <v>#N/A</v>
      </c>
      <c r="E11" s="27"/>
      <c r="F11" s="62" t="s">
        <v>73</v>
      </c>
      <c r="G11" s="21" t="e">
        <f t="shared" si="0"/>
        <v>#N/A</v>
      </c>
      <c r="I11" s="76" t="s">
        <v>21</v>
      </c>
      <c r="J11" s="83">
        <v>0.69499999999999995</v>
      </c>
      <c r="K11" s="84">
        <v>0.71489999999999998</v>
      </c>
      <c r="L11" s="18"/>
    </row>
    <row r="12" spans="1:12" ht="14" thickBot="1" x14ac:dyDescent="0.2">
      <c r="A12" s="59">
        <v>7</v>
      </c>
      <c r="B12" s="11"/>
      <c r="C12" s="78" t="str">
        <f>IF(B12="","",(B12/B45))</f>
        <v/>
      </c>
      <c r="D12" s="79" t="e">
        <f>LOOKUP(C12,J7:J19,I7:I19)</f>
        <v>#N/A</v>
      </c>
      <c r="E12" s="27"/>
      <c r="F12" s="62" t="s">
        <v>73</v>
      </c>
      <c r="G12" s="21" t="e">
        <f t="shared" si="0"/>
        <v>#N/A</v>
      </c>
      <c r="I12" s="76" t="s">
        <v>15</v>
      </c>
      <c r="J12" s="83">
        <v>0.71499999999999997</v>
      </c>
      <c r="K12" s="84">
        <v>0.77490000000000003</v>
      </c>
      <c r="L12" s="18"/>
    </row>
    <row r="13" spans="1:12" ht="14" thickBot="1" x14ac:dyDescent="0.2">
      <c r="A13" s="59">
        <v>8</v>
      </c>
      <c r="B13" s="11"/>
      <c r="C13" s="78" t="str">
        <f>IF(B13="","",(B13/B45))</f>
        <v/>
      </c>
      <c r="D13" s="79" t="e">
        <f>LOOKUP(C13,J7:J19,I7:I19)</f>
        <v>#N/A</v>
      </c>
      <c r="E13" s="27"/>
      <c r="F13" s="62" t="s">
        <v>73</v>
      </c>
      <c r="G13" s="21" t="e">
        <f t="shared" si="0"/>
        <v>#N/A</v>
      </c>
      <c r="I13" s="76" t="s">
        <v>40</v>
      </c>
      <c r="J13" s="83">
        <v>0.77500000000000002</v>
      </c>
      <c r="K13" s="84">
        <v>0.79490000000000005</v>
      </c>
      <c r="L13" s="18"/>
    </row>
    <row r="14" spans="1:12" ht="14" thickBot="1" x14ac:dyDescent="0.2">
      <c r="A14" s="59">
        <v>9</v>
      </c>
      <c r="B14" s="11"/>
      <c r="C14" s="78" t="str">
        <f>IF(B14="","",(B14/B45))</f>
        <v/>
      </c>
      <c r="D14" s="79" t="e">
        <f>LOOKUP(C14,J7:J19,I7:I19)</f>
        <v>#N/A</v>
      </c>
      <c r="E14" s="27"/>
      <c r="F14" s="62" t="s">
        <v>73</v>
      </c>
      <c r="G14" s="21" t="e">
        <f t="shared" si="0"/>
        <v>#N/A</v>
      </c>
      <c r="I14" s="76" t="s">
        <v>14</v>
      </c>
      <c r="J14" s="83">
        <v>0.79500000000000004</v>
      </c>
      <c r="K14" s="84">
        <v>0.81489999999999996</v>
      </c>
      <c r="L14" s="18"/>
    </row>
    <row r="15" spans="1:12" ht="14" thickBot="1" x14ac:dyDescent="0.2">
      <c r="A15" s="59">
        <v>10</v>
      </c>
      <c r="B15" s="11"/>
      <c r="C15" s="78" t="str">
        <f>IF(B15="","",(B15/B45))</f>
        <v/>
      </c>
      <c r="D15" s="79" t="e">
        <f>LOOKUP(C15,J7:J19,I7:I19)</f>
        <v>#N/A</v>
      </c>
      <c r="E15" s="27"/>
      <c r="F15" s="62" t="s">
        <v>73</v>
      </c>
      <c r="G15" s="21" t="e">
        <f t="shared" si="0"/>
        <v>#N/A</v>
      </c>
      <c r="I15" s="76" t="s">
        <v>13</v>
      </c>
      <c r="J15" s="83">
        <v>0.81499999999999995</v>
      </c>
      <c r="K15" s="84">
        <v>0.87490000000000001</v>
      </c>
      <c r="L15" s="18"/>
    </row>
    <row r="16" spans="1:12" ht="14" thickBot="1" x14ac:dyDescent="0.2">
      <c r="A16" s="59">
        <v>11</v>
      </c>
      <c r="B16" s="11"/>
      <c r="C16" s="78" t="str">
        <f>IF(B16="","",(B16/B45))</f>
        <v/>
      </c>
      <c r="D16" s="79" t="e">
        <f>LOOKUP(C16,J7:J19,I7:I19)</f>
        <v>#N/A</v>
      </c>
      <c r="E16" s="27"/>
      <c r="F16" s="62" t="s">
        <v>73</v>
      </c>
      <c r="G16" s="21" t="e">
        <f t="shared" si="0"/>
        <v>#N/A</v>
      </c>
      <c r="I16" s="76" t="s">
        <v>22</v>
      </c>
      <c r="J16" s="83">
        <v>0.875</v>
      </c>
      <c r="K16" s="84">
        <v>0.89490000000000003</v>
      </c>
      <c r="L16" s="18"/>
    </row>
    <row r="17" spans="1:12" ht="14" thickBot="1" x14ac:dyDescent="0.2">
      <c r="A17" s="59">
        <v>12</v>
      </c>
      <c r="B17" s="11"/>
      <c r="C17" s="78" t="str">
        <f>IF(B17="","",(B17/B45))</f>
        <v/>
      </c>
      <c r="D17" s="79" t="e">
        <f>LOOKUP(C17,J7:J19,I7:I19)</f>
        <v>#N/A</v>
      </c>
      <c r="E17" s="27"/>
      <c r="F17" s="62" t="s">
        <v>73</v>
      </c>
      <c r="G17" s="21" t="e">
        <f t="shared" si="0"/>
        <v>#N/A</v>
      </c>
      <c r="I17" s="76" t="s">
        <v>23</v>
      </c>
      <c r="J17" s="83">
        <v>0.89500000000000002</v>
      </c>
      <c r="K17" s="84">
        <v>0.91490000000000005</v>
      </c>
      <c r="L17" s="18"/>
    </row>
    <row r="18" spans="1:12" ht="14" thickBot="1" x14ac:dyDescent="0.2">
      <c r="A18" s="59">
        <v>13</v>
      </c>
      <c r="B18" s="11"/>
      <c r="C18" s="78" t="str">
        <f>IF(B18="","",(B18/B45))</f>
        <v/>
      </c>
      <c r="D18" s="79" t="e">
        <f>LOOKUP(C18,J7:J19,I7:I19)</f>
        <v>#N/A</v>
      </c>
      <c r="E18" s="27"/>
      <c r="F18" s="62" t="s">
        <v>73</v>
      </c>
      <c r="G18" s="21" t="e">
        <f t="shared" si="0"/>
        <v>#N/A</v>
      </c>
      <c r="I18" s="76" t="s">
        <v>12</v>
      </c>
      <c r="J18" s="83">
        <v>0.91500000000000004</v>
      </c>
      <c r="K18" s="84">
        <v>0.9849</v>
      </c>
      <c r="L18" s="18"/>
    </row>
    <row r="19" spans="1:12" ht="14" thickBot="1" x14ac:dyDescent="0.2">
      <c r="A19" s="59">
        <v>14</v>
      </c>
      <c r="B19" s="11"/>
      <c r="C19" s="78" t="str">
        <f>IF(B19="","",(B19/B45))</f>
        <v/>
      </c>
      <c r="D19" s="79" t="e">
        <f>LOOKUP(C19,J7:J19,I7:I19)</f>
        <v>#N/A</v>
      </c>
      <c r="E19" s="27"/>
      <c r="F19" s="62" t="s">
        <v>73</v>
      </c>
      <c r="G19" s="21" t="e">
        <f t="shared" si="0"/>
        <v>#N/A</v>
      </c>
      <c r="I19" s="76" t="s">
        <v>24</v>
      </c>
      <c r="J19" s="83">
        <v>0.98499999999999999</v>
      </c>
      <c r="K19" s="84">
        <v>1</v>
      </c>
      <c r="L19" s="18"/>
    </row>
    <row r="20" spans="1:12" x14ac:dyDescent="0.15">
      <c r="A20" s="59">
        <v>15</v>
      </c>
      <c r="B20" s="11"/>
      <c r="C20" s="78" t="str">
        <f>IF(B20="","",(B20/B45))</f>
        <v/>
      </c>
      <c r="D20" s="79" t="e">
        <f>LOOKUP(C20,J7:J19,I7:I19)</f>
        <v>#N/A</v>
      </c>
      <c r="E20" s="27"/>
      <c r="F20" s="62" t="s">
        <v>73</v>
      </c>
      <c r="G20" s="21" t="e">
        <f t="shared" si="0"/>
        <v>#N/A</v>
      </c>
      <c r="I20" s="82" t="s">
        <v>25</v>
      </c>
    </row>
    <row r="21" spans="1:12" x14ac:dyDescent="0.15">
      <c r="A21" s="59">
        <v>16</v>
      </c>
      <c r="B21" s="11"/>
      <c r="C21" s="78" t="str">
        <f>IF(B21="","",(B21/B45))</f>
        <v/>
      </c>
      <c r="D21" s="79" t="e">
        <f>LOOKUP(C21,J7:J19,I7:I19)</f>
        <v>#N/A</v>
      </c>
      <c r="E21" s="27"/>
      <c r="F21" s="62" t="s">
        <v>73</v>
      </c>
      <c r="G21" s="21" t="e">
        <f t="shared" si="0"/>
        <v>#N/A</v>
      </c>
    </row>
    <row r="22" spans="1:12" ht="12" customHeight="1" x14ac:dyDescent="0.15">
      <c r="A22" s="59">
        <v>17</v>
      </c>
      <c r="B22" s="11"/>
      <c r="C22" s="78" t="str">
        <f>IF(B22="","",(B22/B45))</f>
        <v/>
      </c>
      <c r="D22" s="79" t="e">
        <f>LOOKUP(C22,J7:J19,I7:I19)</f>
        <v>#N/A</v>
      </c>
      <c r="E22" s="27"/>
      <c r="F22" s="62" t="s">
        <v>73</v>
      </c>
      <c r="G22" s="21" t="e">
        <f t="shared" si="0"/>
        <v>#N/A</v>
      </c>
    </row>
    <row r="23" spans="1:12" ht="14" thickBot="1" x14ac:dyDescent="0.2">
      <c r="A23" s="59">
        <v>18</v>
      </c>
      <c r="B23" s="11"/>
      <c r="C23" s="78" t="str">
        <f>IF(B23="","",(B23/B45))</f>
        <v/>
      </c>
      <c r="D23" s="79" t="e">
        <f>LOOKUP(C23,J7:J19,I7:I19)</f>
        <v>#N/A</v>
      </c>
      <c r="E23" s="27"/>
      <c r="F23" s="62" t="s">
        <v>73</v>
      </c>
      <c r="G23" s="21" t="e">
        <f t="shared" si="0"/>
        <v>#N/A</v>
      </c>
    </row>
    <row r="24" spans="1:12" x14ac:dyDescent="0.15">
      <c r="A24" s="59">
        <v>19</v>
      </c>
      <c r="B24" s="11"/>
      <c r="C24" s="78" t="str">
        <f>IF(B24="","",(B24/B45))</f>
        <v/>
      </c>
      <c r="D24" s="79" t="e">
        <f>LOOKUP(C24,J7:J19,I7:I19)</f>
        <v>#N/A</v>
      </c>
      <c r="E24" s="27"/>
      <c r="F24" s="62" t="s">
        <v>73</v>
      </c>
      <c r="G24" s="21" t="e">
        <f t="shared" si="0"/>
        <v>#N/A</v>
      </c>
      <c r="J24" s="132" t="s">
        <v>69</v>
      </c>
      <c r="K24" s="133"/>
    </row>
    <row r="25" spans="1:12" ht="14" thickBot="1" x14ac:dyDescent="0.2">
      <c r="A25" s="59">
        <v>20</v>
      </c>
      <c r="B25" s="11"/>
      <c r="C25" s="78" t="str">
        <f>IF(B25="","",(B25/B45))</f>
        <v/>
      </c>
      <c r="D25" s="79" t="e">
        <f>LOOKUP(C25,J7:J19,I7:I19)</f>
        <v>#N/A</v>
      </c>
      <c r="E25" s="27"/>
      <c r="F25" s="62" t="s">
        <v>73</v>
      </c>
      <c r="G25" s="21" t="e">
        <f t="shared" si="0"/>
        <v>#N/A</v>
      </c>
      <c r="J25" s="134"/>
      <c r="K25" s="135"/>
    </row>
    <row r="26" spans="1:12" ht="14" thickBot="1" x14ac:dyDescent="0.2">
      <c r="A26" s="59">
        <v>21</v>
      </c>
      <c r="B26" s="11"/>
      <c r="C26" s="78" t="str">
        <f>IF(B26="","",(B26/B45))</f>
        <v/>
      </c>
      <c r="D26" s="79" t="e">
        <f>LOOKUP(C26,J7:J19,I7:I19)</f>
        <v>#N/A</v>
      </c>
      <c r="E26" s="27"/>
      <c r="F26" s="62" t="s">
        <v>73</v>
      </c>
      <c r="G26" s="21" t="e">
        <f t="shared" si="0"/>
        <v>#N/A</v>
      </c>
      <c r="J26" s="116" t="s">
        <v>70</v>
      </c>
      <c r="K26" s="116" t="s">
        <v>71</v>
      </c>
    </row>
    <row r="27" spans="1:12" ht="14" thickBot="1" x14ac:dyDescent="0.2">
      <c r="A27" s="59">
        <v>22</v>
      </c>
      <c r="B27" s="11"/>
      <c r="C27" s="78" t="str">
        <f>IF(B27="","",(B27/B45))</f>
        <v/>
      </c>
      <c r="D27" s="79" t="e">
        <f>LOOKUP(C27,J7:J19,I7:I19)</f>
        <v>#N/A</v>
      </c>
      <c r="E27" s="27"/>
      <c r="F27" s="62" t="s">
        <v>73</v>
      </c>
      <c r="G27" s="21" t="e">
        <f t="shared" si="0"/>
        <v>#N/A</v>
      </c>
      <c r="I27" s="117" t="s">
        <v>18</v>
      </c>
      <c r="J27" s="118">
        <v>0</v>
      </c>
      <c r="K27" s="118">
        <v>10</v>
      </c>
    </row>
    <row r="28" spans="1:12" ht="14" thickBot="1" x14ac:dyDescent="0.2">
      <c r="A28" s="59">
        <v>23</v>
      </c>
      <c r="B28" s="11"/>
      <c r="C28" s="78" t="str">
        <f>IF(B28="","",(B28/B45))</f>
        <v/>
      </c>
      <c r="D28" s="79" t="e">
        <f>LOOKUP(C28,J7:J19,I7:I19)</f>
        <v>#N/A</v>
      </c>
      <c r="E28" s="27"/>
      <c r="F28" s="62" t="s">
        <v>73</v>
      </c>
      <c r="G28" s="21" t="e">
        <f t="shared" si="0"/>
        <v>#N/A</v>
      </c>
      <c r="I28" s="119" t="s">
        <v>17</v>
      </c>
      <c r="J28" s="118">
        <v>11</v>
      </c>
      <c r="K28" s="118">
        <v>11</v>
      </c>
    </row>
    <row r="29" spans="1:12" ht="14" thickBot="1" x14ac:dyDescent="0.2">
      <c r="A29" s="59">
        <v>24</v>
      </c>
      <c r="B29" s="11"/>
      <c r="C29" s="78" t="str">
        <f>IF(B29="","",(B29/B45))</f>
        <v/>
      </c>
      <c r="D29" s="79" t="e">
        <f>LOOKUP(C29,J7:J19,I7:I19)</f>
        <v>#N/A</v>
      </c>
      <c r="E29" s="27"/>
      <c r="F29" s="62" t="s">
        <v>73</v>
      </c>
      <c r="G29" s="21" t="e">
        <f t="shared" si="0"/>
        <v>#N/A</v>
      </c>
      <c r="I29" s="117" t="s">
        <v>16</v>
      </c>
      <c r="J29" s="118">
        <v>12</v>
      </c>
      <c r="K29" s="118">
        <v>14</v>
      </c>
    </row>
    <row r="30" spans="1:12" ht="14" thickBot="1" x14ac:dyDescent="0.2">
      <c r="A30" s="59">
        <v>25</v>
      </c>
      <c r="B30" s="11"/>
      <c r="C30" s="78" t="str">
        <f>IF(B30="","",(B30/B45))</f>
        <v/>
      </c>
      <c r="D30" s="79" t="e">
        <f>LOOKUP(C30,J7:J19,I7:I19)</f>
        <v>#N/A</v>
      </c>
      <c r="E30" s="27"/>
      <c r="F30" s="62" t="s">
        <v>73</v>
      </c>
      <c r="G30" s="21" t="e">
        <f t="shared" si="0"/>
        <v>#N/A</v>
      </c>
      <c r="I30" s="119" t="s">
        <v>20</v>
      </c>
      <c r="J30" s="118">
        <v>15</v>
      </c>
      <c r="K30" s="118">
        <v>15</v>
      </c>
    </row>
    <row r="31" spans="1:12" ht="14" thickBot="1" x14ac:dyDescent="0.2">
      <c r="A31" s="59">
        <v>26</v>
      </c>
      <c r="B31" s="11"/>
      <c r="C31" s="78" t="str">
        <f>IF(B31="","",(B31/B45))</f>
        <v/>
      </c>
      <c r="D31" s="79" t="e">
        <f>LOOKUP(C31,J7:J19,I7:I19)</f>
        <v>#N/A</v>
      </c>
      <c r="E31" s="27"/>
      <c r="F31" s="62" t="s">
        <v>73</v>
      </c>
      <c r="G31" s="21" t="e">
        <f t="shared" si="0"/>
        <v>#N/A</v>
      </c>
      <c r="I31" s="117" t="s">
        <v>21</v>
      </c>
      <c r="J31" s="118">
        <v>16</v>
      </c>
      <c r="K31" s="118">
        <v>16</v>
      </c>
    </row>
    <row r="32" spans="1:12" ht="14" thickBot="1" x14ac:dyDescent="0.2">
      <c r="A32" s="59">
        <v>27</v>
      </c>
      <c r="B32" s="11"/>
      <c r="C32" s="78" t="str">
        <f>IF(B32="","",(B32/B45))</f>
        <v/>
      </c>
      <c r="D32" s="79" t="e">
        <f>LOOKUP(C32,J7:J19,I7:I19)</f>
        <v>#N/A</v>
      </c>
      <c r="E32" s="27"/>
      <c r="F32" s="62" t="s">
        <v>73</v>
      </c>
      <c r="G32" s="21" t="e">
        <f t="shared" si="0"/>
        <v>#N/A</v>
      </c>
      <c r="H32" s="13"/>
      <c r="I32" s="117" t="s">
        <v>15</v>
      </c>
      <c r="J32" s="120">
        <v>17</v>
      </c>
      <c r="K32" s="120">
        <v>19</v>
      </c>
    </row>
    <row r="33" spans="1:16" ht="14" thickBot="1" x14ac:dyDescent="0.2">
      <c r="A33" s="59">
        <v>28</v>
      </c>
      <c r="B33" s="11"/>
      <c r="C33" s="78" t="str">
        <f>IF(B33="","",(B33/B45))</f>
        <v/>
      </c>
      <c r="D33" s="79" t="e">
        <f>LOOKUP(C33,J7:J19,I7:I19)</f>
        <v>#N/A</v>
      </c>
      <c r="E33" s="27"/>
      <c r="F33" s="62" t="s">
        <v>73</v>
      </c>
      <c r="G33" s="21" t="e">
        <f t="shared" si="0"/>
        <v>#N/A</v>
      </c>
      <c r="H33" s="13"/>
      <c r="I33" s="117" t="s">
        <v>40</v>
      </c>
      <c r="J33" s="120">
        <v>20</v>
      </c>
      <c r="K33" s="120">
        <v>20</v>
      </c>
    </row>
    <row r="34" spans="1:16" ht="14" thickBot="1" x14ac:dyDescent="0.2">
      <c r="A34" s="59">
        <v>29</v>
      </c>
      <c r="B34" s="11"/>
      <c r="C34" s="78" t="str">
        <f>IF(B34="","",(B34/B45))</f>
        <v/>
      </c>
      <c r="D34" s="79" t="e">
        <f>LOOKUP(C34,J7:J19,I7:I19)</f>
        <v>#N/A</v>
      </c>
      <c r="E34" s="27"/>
      <c r="F34" s="62" t="s">
        <v>73</v>
      </c>
      <c r="G34" s="21" t="e">
        <f t="shared" si="0"/>
        <v>#N/A</v>
      </c>
      <c r="H34" s="13"/>
      <c r="I34" s="117" t="s">
        <v>14</v>
      </c>
      <c r="J34" s="120">
        <v>21</v>
      </c>
      <c r="K34" s="120">
        <v>21</v>
      </c>
    </row>
    <row r="35" spans="1:16" ht="14" thickBot="1" x14ac:dyDescent="0.2">
      <c r="A35" s="59">
        <v>30</v>
      </c>
      <c r="B35" s="11"/>
      <c r="C35" s="78" t="str">
        <f>IF(B35="","",(B35/B45))</f>
        <v/>
      </c>
      <c r="D35" s="79" t="e">
        <f>LOOKUP(C35,J7:J19,I7:I19)</f>
        <v>#N/A</v>
      </c>
      <c r="E35" s="27"/>
      <c r="F35" s="62" t="s">
        <v>73</v>
      </c>
      <c r="G35" s="21" t="e">
        <f t="shared" si="0"/>
        <v>#N/A</v>
      </c>
      <c r="H35" s="13"/>
      <c r="I35" s="117" t="s">
        <v>13</v>
      </c>
      <c r="J35" s="120">
        <v>22</v>
      </c>
      <c r="K35" s="120">
        <v>24</v>
      </c>
    </row>
    <row r="36" spans="1:16" ht="14" thickBot="1" x14ac:dyDescent="0.2">
      <c r="A36" s="59">
        <v>31</v>
      </c>
      <c r="B36" s="11"/>
      <c r="C36" s="78" t="str">
        <f>IF(B36="","",(B36/B45))</f>
        <v/>
      </c>
      <c r="D36" s="79" t="e">
        <f>LOOKUP(C36,J7:J19,I7:I19)</f>
        <v>#N/A</v>
      </c>
      <c r="E36" s="27"/>
      <c r="F36" s="62" t="s">
        <v>73</v>
      </c>
      <c r="G36" s="21" t="e">
        <f t="shared" si="0"/>
        <v>#N/A</v>
      </c>
      <c r="H36" s="13"/>
      <c r="I36" s="117" t="s">
        <v>22</v>
      </c>
      <c r="J36" s="120">
        <v>25</v>
      </c>
      <c r="K36" s="120">
        <v>25</v>
      </c>
    </row>
    <row r="37" spans="1:16" ht="14" thickBot="1" x14ac:dyDescent="0.2">
      <c r="A37" s="59">
        <v>32</v>
      </c>
      <c r="B37" s="11"/>
      <c r="C37" s="78" t="str">
        <f>IF(B37="","",(B37/B45))</f>
        <v/>
      </c>
      <c r="D37" s="79" t="e">
        <f>LOOKUP(C37,J7:J19,I7:I19)</f>
        <v>#N/A</v>
      </c>
      <c r="E37" s="27"/>
      <c r="F37" s="62" t="s">
        <v>73</v>
      </c>
      <c r="G37" s="21" t="e">
        <f t="shared" si="0"/>
        <v>#N/A</v>
      </c>
      <c r="H37" s="13"/>
      <c r="I37" s="117" t="s">
        <v>23</v>
      </c>
      <c r="J37" s="120">
        <v>26</v>
      </c>
      <c r="K37" s="120">
        <v>26</v>
      </c>
      <c r="M37" s="13"/>
      <c r="N37" s="13"/>
      <c r="O37" s="13"/>
      <c r="P37" s="13"/>
    </row>
    <row r="38" spans="1:16" ht="14" thickBot="1" x14ac:dyDescent="0.2">
      <c r="A38" s="59">
        <v>33</v>
      </c>
      <c r="B38" s="11"/>
      <c r="C38" s="78" t="str">
        <f>IF(B38="","",(B38/B45))</f>
        <v/>
      </c>
      <c r="D38" s="79" t="e">
        <f>LOOKUP(C38,J7:J19,I7:I19)</f>
        <v>#N/A</v>
      </c>
      <c r="E38" s="27"/>
      <c r="F38" s="62" t="s">
        <v>73</v>
      </c>
      <c r="G38" s="21" t="e">
        <f t="shared" si="0"/>
        <v>#N/A</v>
      </c>
      <c r="H38" s="13"/>
      <c r="I38" s="117" t="s">
        <v>12</v>
      </c>
      <c r="J38" s="120">
        <v>27</v>
      </c>
      <c r="K38" s="120">
        <v>29</v>
      </c>
      <c r="L38" s="13"/>
      <c r="M38" s="13"/>
      <c r="N38" s="13"/>
      <c r="O38" s="13"/>
      <c r="P38" s="13"/>
    </row>
    <row r="39" spans="1:16" ht="14" thickBot="1" x14ac:dyDescent="0.2">
      <c r="A39" s="59">
        <v>34</v>
      </c>
      <c r="B39" s="11"/>
      <c r="C39" s="78" t="str">
        <f>IF(B39="","",(B39/B45))</f>
        <v/>
      </c>
      <c r="D39" s="79" t="e">
        <f>LOOKUP(C39,J7:J19,I7:I19)</f>
        <v>#N/A</v>
      </c>
      <c r="E39" s="27"/>
      <c r="F39" s="62" t="s">
        <v>73</v>
      </c>
      <c r="G39" s="21" t="e">
        <f t="shared" si="0"/>
        <v>#N/A</v>
      </c>
      <c r="H39" s="13"/>
      <c r="I39" s="117" t="s">
        <v>24</v>
      </c>
      <c r="J39" s="120">
        <v>30</v>
      </c>
      <c r="K39" s="120">
        <v>30</v>
      </c>
      <c r="L39" s="13"/>
      <c r="M39" s="13"/>
      <c r="N39" s="13"/>
      <c r="O39" s="13"/>
      <c r="P39" s="13"/>
    </row>
    <row r="40" spans="1:16" ht="14" thickBot="1" x14ac:dyDescent="0.2">
      <c r="A40" s="60">
        <v>35</v>
      </c>
      <c r="B40" s="12"/>
      <c r="C40" s="80" t="str">
        <f>IF(B40="","",(B40/B45))</f>
        <v/>
      </c>
      <c r="D40" s="81" t="e">
        <f>LOOKUP(C40,J7:J19,I7:I19)</f>
        <v>#N/A</v>
      </c>
      <c r="E40" s="58"/>
      <c r="F40" s="63" t="s">
        <v>73</v>
      </c>
      <c r="G40" s="22" t="e">
        <f t="shared" si="0"/>
        <v>#N/A</v>
      </c>
      <c r="H40" s="13"/>
      <c r="I40" s="82" t="s">
        <v>72</v>
      </c>
      <c r="J40" s="13"/>
      <c r="K40" s="13"/>
      <c r="L40" s="13"/>
      <c r="M40" s="13"/>
      <c r="N40" s="13"/>
      <c r="O40" s="13"/>
      <c r="P40" s="13"/>
    </row>
    <row r="41" spans="1:16" ht="14" thickBot="1" x14ac:dyDescent="0.2">
      <c r="C41"/>
      <c r="D41"/>
      <c r="E41"/>
      <c r="G41"/>
    </row>
    <row r="42" spans="1:16" ht="13.5" customHeight="1" thickBot="1" x14ac:dyDescent="0.2">
      <c r="A42" s="126" t="s">
        <v>46</v>
      </c>
      <c r="B42" s="127"/>
      <c r="F42" s="126" t="s">
        <v>37</v>
      </c>
      <c r="G42" s="128"/>
    </row>
    <row r="43" spans="1:16" ht="12.75" customHeight="1" thickBot="1" x14ac:dyDescent="0.2">
      <c r="A43" s="8"/>
      <c r="B43" s="20" t="s">
        <v>44</v>
      </c>
      <c r="C43" s="25" t="s">
        <v>42</v>
      </c>
      <c r="D43" s="26" t="s">
        <v>41</v>
      </c>
      <c r="E43" s="33"/>
      <c r="F43" s="34"/>
      <c r="G43" s="20" t="s">
        <v>44</v>
      </c>
      <c r="H43" s="25" t="s">
        <v>42</v>
      </c>
      <c r="I43" s="26" t="s">
        <v>41</v>
      </c>
    </row>
    <row r="44" spans="1:16" ht="29" customHeight="1" thickBot="1" x14ac:dyDescent="0.2">
      <c r="A44" s="53" t="s">
        <v>3</v>
      </c>
      <c r="B44" s="9"/>
      <c r="C44" s="35" t="s">
        <v>43</v>
      </c>
      <c r="D44" s="36" t="s">
        <v>43</v>
      </c>
      <c r="E44" s="31"/>
      <c r="F44" s="51" t="s">
        <v>4</v>
      </c>
      <c r="G44" s="10"/>
      <c r="H44" s="50" t="s">
        <v>43</v>
      </c>
      <c r="I44" s="36" t="s">
        <v>43</v>
      </c>
      <c r="K44" s="129" t="s">
        <v>65</v>
      </c>
      <c r="L44" s="130"/>
      <c r="M44" s="130"/>
      <c r="N44" s="131"/>
    </row>
    <row r="45" spans="1:16" ht="33" customHeight="1" thickBot="1" x14ac:dyDescent="0.2">
      <c r="A45" s="54" t="s">
        <v>36</v>
      </c>
      <c r="B45" s="15"/>
      <c r="C45" s="37" t="e">
        <f>(B45/B45)</f>
        <v>#DIV/0!</v>
      </c>
      <c r="D45" s="38" t="e">
        <f>LOOKUP(C45,J7:J19,I7:I19)</f>
        <v>#DIV/0!</v>
      </c>
      <c r="E45" s="32"/>
      <c r="F45" s="52" t="s">
        <v>29</v>
      </c>
      <c r="G45" s="14"/>
      <c r="H45" s="48" t="e">
        <f>(G45/G45)</f>
        <v>#DIV/0!</v>
      </c>
      <c r="I45" s="36" t="e">
        <f>LOOKUP(H45,J7:J19,I7:I19)</f>
        <v>#DIV/0!</v>
      </c>
      <c r="K45" s="113" t="s">
        <v>63</v>
      </c>
      <c r="L45" s="114"/>
      <c r="M45" s="114"/>
      <c r="N45" s="115"/>
    </row>
    <row r="46" spans="1:16" ht="27.75" customHeight="1" thickBot="1" x14ac:dyDescent="0.2">
      <c r="A46" s="55" t="s">
        <v>45</v>
      </c>
      <c r="B46" s="41" t="e">
        <f>MEDIAN(B6:B40)</f>
        <v>#NUM!</v>
      </c>
      <c r="C46" s="39" t="e">
        <f>MEDIAN(C6:C40)</f>
        <v>#NUM!</v>
      </c>
      <c r="D46" s="36" t="e">
        <f>LOOKUP(C46,J7:J19,I7:I19)</f>
        <v>#NUM!</v>
      </c>
      <c r="E46" s="31"/>
      <c r="F46" s="55" t="s">
        <v>61</v>
      </c>
      <c r="G46" s="47" t="e">
        <f>MEDIAN(F6:F40)</f>
        <v>#NUM!</v>
      </c>
      <c r="H46" s="48" t="e">
        <f>(G46/G45)</f>
        <v>#NUM!</v>
      </c>
      <c r="I46" s="36" t="e">
        <f>LOOKUP(H46,J7:J19,I7:I19)</f>
        <v>#NUM!</v>
      </c>
      <c r="K46" s="107" t="s">
        <v>64</v>
      </c>
      <c r="L46" s="108"/>
      <c r="M46" s="108"/>
      <c r="N46" s="109"/>
    </row>
    <row r="47" spans="1:16" ht="29" thickBot="1" x14ac:dyDescent="0.2">
      <c r="A47" s="55" t="s">
        <v>47</v>
      </c>
      <c r="B47" s="42" t="e">
        <f>AVERAGE(B6:B40)</f>
        <v>#DIV/0!</v>
      </c>
      <c r="C47" s="40" t="e">
        <f>AVERAGE(C6:C31)</f>
        <v>#DIV/0!</v>
      </c>
      <c r="D47" s="36" t="e">
        <f>LOOKUP(C47,J7:J19,I7:I19)</f>
        <v>#DIV/0!</v>
      </c>
      <c r="E47" s="31"/>
      <c r="F47" s="55" t="s">
        <v>62</v>
      </c>
      <c r="G47" s="49" t="e">
        <f>AVERAGE( F6:F40)</f>
        <v>#DIV/0!</v>
      </c>
      <c r="H47" s="48" t="e">
        <f>(G47/G45)</f>
        <v>#DIV/0!</v>
      </c>
      <c r="I47" s="36" t="e">
        <f>LOOKUP(H47,J7:J19,I7:I19)</f>
        <v>#DIV/0!</v>
      </c>
      <c r="K47" s="113" t="s">
        <v>66</v>
      </c>
      <c r="L47" s="114"/>
      <c r="M47" s="114"/>
      <c r="N47" s="115"/>
    </row>
    <row r="48" spans="1:16" s="82" customFormat="1" ht="12" customHeight="1" thickBot="1" x14ac:dyDescent="0.2">
      <c r="A48" s="89" t="s">
        <v>31</v>
      </c>
      <c r="B48" s="90" t="e">
        <f>STDEV(B6:B40)</f>
        <v>#DIV/0!</v>
      </c>
      <c r="C48" s="91" t="s">
        <v>43</v>
      </c>
      <c r="D48" s="92" t="s">
        <v>27</v>
      </c>
      <c r="E48" s="93"/>
      <c r="F48" s="89" t="s">
        <v>31</v>
      </c>
      <c r="G48" s="94" t="e">
        <f>STDEV(F6:F40)</f>
        <v>#DIV/0!</v>
      </c>
      <c r="H48" s="95" t="s">
        <v>43</v>
      </c>
      <c r="I48" s="92" t="s">
        <v>27</v>
      </c>
      <c r="K48" s="110" t="s">
        <v>67</v>
      </c>
      <c r="L48" s="111"/>
      <c r="M48" s="111"/>
      <c r="N48" s="112"/>
    </row>
    <row r="49" spans="1:11" ht="29" thickBot="1" x14ac:dyDescent="0.2">
      <c r="A49" s="56" t="s">
        <v>39</v>
      </c>
      <c r="B49" s="43" t="e">
        <f>QUARTILE(B6:B40,1)</f>
        <v>#NUM!</v>
      </c>
      <c r="C49" s="35" t="e">
        <f>(B49/B45)</f>
        <v>#NUM!</v>
      </c>
      <c r="D49" s="36" t="e">
        <f>LOOKUP(C49,J7:J19,I7:I19)</f>
        <v>#NUM!</v>
      </c>
      <c r="E49" s="31"/>
      <c r="F49" s="56" t="s">
        <v>39</v>
      </c>
      <c r="G49" s="47" t="e">
        <f>QUARTILE(F6:F40,1)</f>
        <v>#NUM!</v>
      </c>
      <c r="H49" s="48" t="e">
        <f>(G49/G45)</f>
        <v>#NUM!</v>
      </c>
      <c r="I49" s="36" t="e">
        <f>LOOKUP(H49,J7:J19,I7:I19)</f>
        <v>#NUM!</v>
      </c>
    </row>
    <row r="50" spans="1:11" ht="12" customHeight="1" thickBot="1" x14ac:dyDescent="0.2">
      <c r="A50" s="55" t="s">
        <v>33</v>
      </c>
      <c r="B50" s="44" t="e">
        <f>QUARTILE(B6:B40,3)</f>
        <v>#NUM!</v>
      </c>
      <c r="C50" s="35" t="e">
        <f>(B50/B45)</f>
        <v>#NUM!</v>
      </c>
      <c r="D50" s="36" t="e">
        <f>LOOKUP(C50,J7:J19,I7:I19)</f>
        <v>#NUM!</v>
      </c>
      <c r="E50" s="31"/>
      <c r="F50" s="55" t="s">
        <v>33</v>
      </c>
      <c r="G50" s="47" t="e">
        <f>QUARTILE(F6:F40,3)</f>
        <v>#NUM!</v>
      </c>
      <c r="H50" s="48" t="e">
        <f>(G50/G45)</f>
        <v>#NUM!</v>
      </c>
      <c r="I50" s="36" t="e">
        <f>LOOKUP(H50,J7:J19,I7:I19)</f>
        <v>#NUM!</v>
      </c>
      <c r="K50" s="82"/>
    </row>
    <row r="51" spans="1:11" s="82" customFormat="1" ht="12" customHeight="1" thickBot="1" x14ac:dyDescent="0.2">
      <c r="A51" s="96" t="s">
        <v>38</v>
      </c>
      <c r="B51" s="97" t="e">
        <f>(B53-B52)</f>
        <v>#NUM!</v>
      </c>
      <c r="C51" s="98"/>
      <c r="D51" s="92"/>
      <c r="E51" s="93"/>
      <c r="F51" s="96" t="s">
        <v>38</v>
      </c>
      <c r="G51" s="99" t="e">
        <f>(G53-G52)</f>
        <v>#NUM!</v>
      </c>
      <c r="H51" s="95"/>
      <c r="I51" s="92"/>
      <c r="K51"/>
    </row>
    <row r="52" spans="1:11" ht="12" customHeight="1" thickBot="1" x14ac:dyDescent="0.2">
      <c r="A52" s="55" t="s">
        <v>34</v>
      </c>
      <c r="B52" s="45" t="e">
        <f>QUARTILE(B6:B40,0)</f>
        <v>#NUM!</v>
      </c>
      <c r="C52" s="40" t="e">
        <f>(B52/B45)</f>
        <v>#NUM!</v>
      </c>
      <c r="D52" s="36" t="e">
        <f>LOOKUP(C52,J7:J19,I7:I19)</f>
        <v>#NUM!</v>
      </c>
      <c r="E52" s="31"/>
      <c r="F52" s="55" t="s">
        <v>34</v>
      </c>
      <c r="G52" s="47" t="e">
        <f>QUARTILE(F6:F40,0)</f>
        <v>#NUM!</v>
      </c>
      <c r="H52" s="48" t="e">
        <f>(G52/G45)</f>
        <v>#NUM!</v>
      </c>
      <c r="I52" s="36" t="e">
        <f>LOOKUP(H52,J7:J19,I7:I19)</f>
        <v>#NUM!</v>
      </c>
    </row>
    <row r="53" spans="1:11" ht="12" customHeight="1" thickBot="1" x14ac:dyDescent="0.2">
      <c r="A53" s="56" t="s">
        <v>35</v>
      </c>
      <c r="B53" s="46" t="e">
        <f>QUARTILE(B6:B40,4)</f>
        <v>#NUM!</v>
      </c>
      <c r="C53" s="35" t="e">
        <f>(B53/B45)</f>
        <v>#NUM!</v>
      </c>
      <c r="D53" s="36" t="e">
        <f>LOOKUP(C53,J7:J19,I7:I19)</f>
        <v>#NUM!</v>
      </c>
      <c r="E53" s="31"/>
      <c r="F53" s="56" t="s">
        <v>35</v>
      </c>
      <c r="G53" s="47" t="e">
        <f>QUARTILE(F6:F40,4)</f>
        <v>#NUM!</v>
      </c>
      <c r="H53" s="48" t="e">
        <f>(G53/G45)</f>
        <v>#NUM!</v>
      </c>
      <c r="I53" s="36" t="e">
        <f>LOOKUP(H53,J7:J19,I7:I19)</f>
        <v>#NUM!</v>
      </c>
    </row>
    <row r="54" spans="1:11" ht="14" thickBot="1" x14ac:dyDescent="0.2">
      <c r="A54" s="4"/>
      <c r="B54" s="5"/>
      <c r="C54" s="7"/>
      <c r="F54" s="1"/>
      <c r="H54" s="1"/>
    </row>
    <row r="55" spans="1:11" ht="14" thickBot="1" x14ac:dyDescent="0.2">
      <c r="A55" s="87" t="s">
        <v>28</v>
      </c>
      <c r="B55" s="88"/>
      <c r="C55" s="1">
        <f>COUNTIF(D6:D40,"A*")</f>
        <v>0</v>
      </c>
      <c r="D55" s="16" t="s">
        <v>50</v>
      </c>
      <c r="E55" s="16"/>
      <c r="G55" s="1">
        <f>COUNTIF(G6:G40,"A*")</f>
        <v>0</v>
      </c>
      <c r="H55" s="16" t="s">
        <v>50</v>
      </c>
    </row>
    <row r="56" spans="1:11" x14ac:dyDescent="0.15">
      <c r="C56" s="1">
        <f>COUNTIF(D6:D40,"B*")</f>
        <v>0</v>
      </c>
      <c r="D56" s="16" t="s">
        <v>51</v>
      </c>
      <c r="E56" s="16"/>
      <c r="G56" s="1">
        <f>COUNTIF(G6:G40,"B*")</f>
        <v>0</v>
      </c>
      <c r="H56" s="16" t="s">
        <v>51</v>
      </c>
    </row>
    <row r="57" spans="1:11" x14ac:dyDescent="0.15">
      <c r="C57" s="1">
        <f>COUNTIF(D6:D40,"C*")</f>
        <v>0</v>
      </c>
      <c r="D57" s="16" t="s">
        <v>52</v>
      </c>
      <c r="E57" s="16"/>
      <c r="G57" s="1">
        <f>COUNTIF(G6:G40,"C*")</f>
        <v>0</v>
      </c>
      <c r="H57" s="16" t="s">
        <v>52</v>
      </c>
    </row>
    <row r="58" spans="1:11" x14ac:dyDescent="0.15">
      <c r="C58" s="1">
        <f>COUNTIF(D6:D40,"D*")</f>
        <v>0</v>
      </c>
      <c r="D58" s="16" t="s">
        <v>53</v>
      </c>
      <c r="E58" s="16"/>
      <c r="G58" s="1">
        <f>COUNTIF(G6:G40,"D*")</f>
        <v>0</v>
      </c>
      <c r="H58" s="16" t="s">
        <v>53</v>
      </c>
    </row>
    <row r="59" spans="1:11" x14ac:dyDescent="0.15">
      <c r="C59" s="1">
        <f>COUNTIF(D6:D40,"F")</f>
        <v>0</v>
      </c>
      <c r="D59" s="16" t="s">
        <v>54</v>
      </c>
      <c r="E59" s="16"/>
      <c r="G59" s="1">
        <f>COUNTIF(G6:G40,"F")</f>
        <v>0</v>
      </c>
      <c r="H59" s="16" t="s">
        <v>54</v>
      </c>
    </row>
    <row r="60" spans="1:11" x14ac:dyDescent="0.15">
      <c r="C60"/>
    </row>
    <row r="61" spans="1:11" x14ac:dyDescent="0.15">
      <c r="C61"/>
    </row>
    <row r="62" spans="1:11" x14ac:dyDescent="0.15">
      <c r="C62"/>
    </row>
    <row r="63" spans="1:11" x14ac:dyDescent="0.15">
      <c r="C63"/>
    </row>
    <row r="64" spans="1:11" x14ac:dyDescent="0.15">
      <c r="C64"/>
    </row>
    <row r="65" spans="1:10" x14ac:dyDescent="0.15">
      <c r="C65"/>
    </row>
    <row r="66" spans="1:10" x14ac:dyDescent="0.15">
      <c r="C66"/>
    </row>
    <row r="77" spans="1:10" x14ac:dyDescent="0.15">
      <c r="A77" s="101" t="s">
        <v>59</v>
      </c>
      <c r="B77" s="101" t="s">
        <v>55</v>
      </c>
      <c r="C77" s="102" t="s">
        <v>56</v>
      </c>
      <c r="D77" s="103" t="s">
        <v>57</v>
      </c>
      <c r="E77" s="103" t="s">
        <v>58</v>
      </c>
      <c r="F77" s="101" t="s">
        <v>59</v>
      </c>
      <c r="G77" s="101" t="s">
        <v>55</v>
      </c>
      <c r="H77" s="102" t="s">
        <v>56</v>
      </c>
      <c r="I77" s="103" t="s">
        <v>57</v>
      </c>
      <c r="J77" s="103" t="s">
        <v>58</v>
      </c>
    </row>
    <row r="78" spans="1:10" x14ac:dyDescent="0.15">
      <c r="A78" s="104">
        <v>41892</v>
      </c>
      <c r="B78" s="105" t="e">
        <f>C49</f>
        <v>#NUM!</v>
      </c>
      <c r="C78" s="105" t="e">
        <f>C53</f>
        <v>#NUM!</v>
      </c>
      <c r="D78" s="105" t="e">
        <f>C52</f>
        <v>#NUM!</v>
      </c>
      <c r="E78" s="105" t="e">
        <f>C50</f>
        <v>#NUM!</v>
      </c>
      <c r="F78" s="104">
        <v>41892</v>
      </c>
      <c r="G78" s="105" t="e">
        <f>G49</f>
        <v>#NUM!</v>
      </c>
      <c r="H78" s="105" t="e">
        <f>G53</f>
        <v>#NUM!</v>
      </c>
      <c r="I78" s="105" t="e">
        <f>G52</f>
        <v>#NUM!</v>
      </c>
      <c r="J78" s="105" t="e">
        <f>G50</f>
        <v>#NUM!</v>
      </c>
    </row>
    <row r="79" spans="1:10" x14ac:dyDescent="0.15">
      <c r="B79" s="100"/>
    </row>
    <row r="96" spans="9:9" x14ac:dyDescent="0.15">
      <c r="I96" s="100"/>
    </row>
  </sheetData>
  <mergeCells count="6">
    <mergeCell ref="K44:N44"/>
    <mergeCell ref="J4:K4"/>
    <mergeCell ref="J5:K5"/>
    <mergeCell ref="J24:K25"/>
    <mergeCell ref="A42:B42"/>
    <mergeCell ref="F42:G42"/>
  </mergeCells>
  <pageMargins left="0.75" right="0.75" top="1" bottom="1" header="0.5" footer="0.5"/>
  <pageSetup scale="78" orientation="portrait" horizontalDpi="300" verticalDpi="300"/>
  <headerFooter>
    <oddFooter>&amp;RCreated by Elias Moo</oddFooter>
  </headerFooter>
  <drawing r:id="rId1"/>
  <legacy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96"/>
  <sheetViews>
    <sheetView topLeftCell="A63" workbookViewId="0">
      <selection activeCell="I103" sqref="I103"/>
    </sheetView>
  </sheetViews>
  <sheetFormatPr baseColWidth="10" defaultColWidth="8.83203125" defaultRowHeight="13" x14ac:dyDescent="0.15"/>
  <cols>
    <col min="1" max="1" width="10.83203125" customWidth="1"/>
    <col min="2" max="2" width="13.1640625" customWidth="1"/>
    <col min="3" max="3" width="13.1640625" style="6" customWidth="1"/>
    <col min="4" max="4" width="13.1640625" style="2" customWidth="1"/>
    <col min="5" max="5" width="6.1640625" style="2" customWidth="1"/>
    <col min="6" max="6" width="13.1640625" customWidth="1"/>
    <col min="7" max="7" width="13.1640625" style="3" customWidth="1"/>
    <col min="8" max="8" width="13.1640625" customWidth="1"/>
    <col min="9" max="9" width="15.1640625" customWidth="1"/>
    <col min="10" max="10" width="12" bestFit="1" customWidth="1"/>
    <col min="11" max="11" width="14.1640625" customWidth="1"/>
    <col min="12" max="12" width="12.1640625" customWidth="1"/>
    <col min="13" max="13" width="3.33203125" customWidth="1"/>
    <col min="14" max="14" width="8.6640625" customWidth="1"/>
    <col min="15" max="15" width="12" customWidth="1"/>
  </cols>
  <sheetData>
    <row r="1" spans="1:12" ht="16" x14ac:dyDescent="0.2">
      <c r="A1" s="106" t="s">
        <v>60</v>
      </c>
    </row>
    <row r="2" spans="1:12" ht="14" x14ac:dyDescent="0.15">
      <c r="A2" s="66" t="s">
        <v>5</v>
      </c>
      <c r="B2" s="69"/>
      <c r="C2" s="67" t="s">
        <v>6</v>
      </c>
      <c r="D2" s="70"/>
      <c r="E2" s="68"/>
      <c r="F2" s="66" t="s">
        <v>7</v>
      </c>
      <c r="G2" s="73"/>
      <c r="H2" s="66" t="s">
        <v>11</v>
      </c>
      <c r="I2" s="75"/>
    </row>
    <row r="3" spans="1:12" ht="15" thickBot="1" x14ac:dyDescent="0.2">
      <c r="A3" s="66" t="s">
        <v>8</v>
      </c>
      <c r="B3" s="72"/>
      <c r="C3" s="67" t="s">
        <v>9</v>
      </c>
      <c r="D3" s="71"/>
      <c r="E3" s="68"/>
      <c r="F3" s="66" t="s">
        <v>10</v>
      </c>
      <c r="G3" s="74"/>
      <c r="H3" s="66"/>
    </row>
    <row r="4" spans="1:12" ht="24" customHeight="1" thickBot="1" x14ac:dyDescent="0.2">
      <c r="J4" s="124" t="s">
        <v>68</v>
      </c>
      <c r="K4" s="125"/>
      <c r="L4" s="17"/>
    </row>
    <row r="5" spans="1:12" ht="18" customHeight="1" x14ac:dyDescent="0.15">
      <c r="A5" s="28" t="s">
        <v>48</v>
      </c>
      <c r="B5" s="29" t="s">
        <v>1</v>
      </c>
      <c r="C5" s="30" t="s">
        <v>30</v>
      </c>
      <c r="D5" s="61" t="s">
        <v>0</v>
      </c>
      <c r="E5" s="57"/>
      <c r="F5" s="64" t="s">
        <v>2</v>
      </c>
      <c r="G5" s="65" t="s">
        <v>32</v>
      </c>
      <c r="J5" s="122" t="s">
        <v>26</v>
      </c>
      <c r="K5" s="123"/>
      <c r="L5" s="17"/>
    </row>
    <row r="6" spans="1:12" ht="14" thickBot="1" x14ac:dyDescent="0.2">
      <c r="A6" s="59">
        <v>1</v>
      </c>
      <c r="B6" s="11"/>
      <c r="C6" s="78" t="str">
        <f>IF(B6="","",(B6/B45))</f>
        <v/>
      </c>
      <c r="D6" s="79" t="e">
        <f>LOOKUP(C6,J7:J19,I7:I19)</f>
        <v>#N/A</v>
      </c>
      <c r="E6" s="27"/>
      <c r="F6" s="62" t="s">
        <v>73</v>
      </c>
      <c r="G6" s="121" t="e">
        <f>LOOKUP(F6,$J$27:$J$39,$I$27:$I$39)</f>
        <v>#N/A</v>
      </c>
      <c r="J6" s="23" t="s">
        <v>49</v>
      </c>
      <c r="K6" s="24" t="s">
        <v>19</v>
      </c>
    </row>
    <row r="7" spans="1:12" ht="14" thickBot="1" x14ac:dyDescent="0.2">
      <c r="A7" s="59">
        <v>2</v>
      </c>
      <c r="B7" s="11"/>
      <c r="C7" s="78" t="str">
        <f>IF(B7="","",(B7/B45))</f>
        <v/>
      </c>
      <c r="D7" s="79" t="e">
        <f>LOOKUP(C7,J7:J19,I7:I19)</f>
        <v>#N/A</v>
      </c>
      <c r="E7" s="27"/>
      <c r="F7" s="62" t="s">
        <v>73</v>
      </c>
      <c r="G7" s="21" t="e">
        <f t="shared" ref="G7:G40" si="0">LOOKUP(F7,$J$27:$J$39,$I$27:$I$39)</f>
        <v>#N/A</v>
      </c>
      <c r="I7" s="76" t="s">
        <v>18</v>
      </c>
      <c r="J7" s="83">
        <v>0</v>
      </c>
      <c r="K7" s="84">
        <v>0.59489999999999998</v>
      </c>
      <c r="L7" s="18"/>
    </row>
    <row r="8" spans="1:12" ht="14" thickBot="1" x14ac:dyDescent="0.2">
      <c r="A8" s="59">
        <v>3</v>
      </c>
      <c r="B8" s="11"/>
      <c r="C8" s="78" t="str">
        <f>IF(B8="","",(B8/B45))</f>
        <v/>
      </c>
      <c r="D8" s="79" t="e">
        <f>LOOKUP(C8,J7:J19,I7:I19)</f>
        <v>#N/A</v>
      </c>
      <c r="E8" s="27"/>
      <c r="F8" s="62" t="s">
        <v>73</v>
      </c>
      <c r="G8" s="21" t="e">
        <f t="shared" si="0"/>
        <v>#N/A</v>
      </c>
      <c r="I8" s="77" t="s">
        <v>17</v>
      </c>
      <c r="J8" s="85">
        <v>0.59499999999999997</v>
      </c>
      <c r="K8" s="86">
        <v>0.6149</v>
      </c>
      <c r="L8" s="19"/>
    </row>
    <row r="9" spans="1:12" ht="14" thickBot="1" x14ac:dyDescent="0.2">
      <c r="A9" s="59">
        <v>4</v>
      </c>
      <c r="B9" s="11"/>
      <c r="C9" s="78" t="str">
        <f>IF(B9="","",(B9/B45))</f>
        <v/>
      </c>
      <c r="D9" s="79" t="e">
        <f>LOOKUP(C9,J7:J19,I7:I19)</f>
        <v>#N/A</v>
      </c>
      <c r="E9" s="27"/>
      <c r="F9" s="62" t="s">
        <v>73</v>
      </c>
      <c r="G9" s="21" t="e">
        <f t="shared" si="0"/>
        <v>#N/A</v>
      </c>
      <c r="I9" s="76" t="s">
        <v>16</v>
      </c>
      <c r="J9" s="83">
        <v>0.61499999999999999</v>
      </c>
      <c r="K9" s="84">
        <v>0.67490000000000006</v>
      </c>
      <c r="L9" s="18"/>
    </row>
    <row r="10" spans="1:12" ht="14" thickBot="1" x14ac:dyDescent="0.2">
      <c r="A10" s="59">
        <v>5</v>
      </c>
      <c r="B10" s="11"/>
      <c r="C10" s="78" t="str">
        <f>IF(B10="","",(B10/B45))</f>
        <v/>
      </c>
      <c r="D10" s="79" t="e">
        <f>LOOKUP(C10,J7:J19,I7:I19)</f>
        <v>#N/A</v>
      </c>
      <c r="E10" s="27"/>
      <c r="F10" s="62" t="s">
        <v>73</v>
      </c>
      <c r="G10" s="21" t="e">
        <f t="shared" si="0"/>
        <v>#N/A</v>
      </c>
      <c r="I10" s="77" t="s">
        <v>20</v>
      </c>
      <c r="J10" s="85">
        <v>0.67500000000000004</v>
      </c>
      <c r="K10" s="86">
        <v>0.69489999999999996</v>
      </c>
      <c r="L10" s="19"/>
    </row>
    <row r="11" spans="1:12" ht="14" thickBot="1" x14ac:dyDescent="0.2">
      <c r="A11" s="59">
        <v>6</v>
      </c>
      <c r="B11" s="11"/>
      <c r="C11" s="78" t="str">
        <f>IF(B11="","",(B11/B45))</f>
        <v/>
      </c>
      <c r="D11" s="79" t="e">
        <f>LOOKUP(C11,J7:J19,I7:I19)</f>
        <v>#N/A</v>
      </c>
      <c r="E11" s="27"/>
      <c r="F11" s="62" t="s">
        <v>73</v>
      </c>
      <c r="G11" s="21" t="e">
        <f t="shared" si="0"/>
        <v>#N/A</v>
      </c>
      <c r="I11" s="76" t="s">
        <v>21</v>
      </c>
      <c r="J11" s="83">
        <v>0.69499999999999995</v>
      </c>
      <c r="K11" s="84">
        <v>0.71489999999999998</v>
      </c>
      <c r="L11" s="18"/>
    </row>
    <row r="12" spans="1:12" ht="14" thickBot="1" x14ac:dyDescent="0.2">
      <c r="A12" s="59">
        <v>7</v>
      </c>
      <c r="B12" s="11"/>
      <c r="C12" s="78" t="str">
        <f>IF(B12="","",(B12/B45))</f>
        <v/>
      </c>
      <c r="D12" s="79" t="e">
        <f>LOOKUP(C12,J7:J19,I7:I19)</f>
        <v>#N/A</v>
      </c>
      <c r="E12" s="27"/>
      <c r="F12" s="62" t="s">
        <v>73</v>
      </c>
      <c r="G12" s="21" t="e">
        <f t="shared" si="0"/>
        <v>#N/A</v>
      </c>
      <c r="I12" s="76" t="s">
        <v>15</v>
      </c>
      <c r="J12" s="83">
        <v>0.71499999999999997</v>
      </c>
      <c r="K12" s="84">
        <v>0.77490000000000003</v>
      </c>
      <c r="L12" s="18"/>
    </row>
    <row r="13" spans="1:12" ht="14" thickBot="1" x14ac:dyDescent="0.2">
      <c r="A13" s="59">
        <v>8</v>
      </c>
      <c r="B13" s="11"/>
      <c r="C13" s="78" t="str">
        <f>IF(B13="","",(B13/B45))</f>
        <v/>
      </c>
      <c r="D13" s="79" t="e">
        <f>LOOKUP(C13,J7:J19,I7:I19)</f>
        <v>#N/A</v>
      </c>
      <c r="E13" s="27"/>
      <c r="F13" s="62" t="s">
        <v>73</v>
      </c>
      <c r="G13" s="21" t="e">
        <f t="shared" si="0"/>
        <v>#N/A</v>
      </c>
      <c r="I13" s="76" t="s">
        <v>40</v>
      </c>
      <c r="J13" s="83">
        <v>0.77500000000000002</v>
      </c>
      <c r="K13" s="84">
        <v>0.79490000000000005</v>
      </c>
      <c r="L13" s="18"/>
    </row>
    <row r="14" spans="1:12" ht="14" thickBot="1" x14ac:dyDescent="0.2">
      <c r="A14" s="59">
        <v>9</v>
      </c>
      <c r="B14" s="11"/>
      <c r="C14" s="78" t="str">
        <f>IF(B14="","",(B14/B45))</f>
        <v/>
      </c>
      <c r="D14" s="79" t="e">
        <f>LOOKUP(C14,J7:J19,I7:I19)</f>
        <v>#N/A</v>
      </c>
      <c r="E14" s="27"/>
      <c r="F14" s="62" t="s">
        <v>73</v>
      </c>
      <c r="G14" s="21" t="e">
        <f t="shared" si="0"/>
        <v>#N/A</v>
      </c>
      <c r="I14" s="76" t="s">
        <v>14</v>
      </c>
      <c r="J14" s="83">
        <v>0.79500000000000004</v>
      </c>
      <c r="K14" s="84">
        <v>0.81489999999999996</v>
      </c>
      <c r="L14" s="18"/>
    </row>
    <row r="15" spans="1:12" ht="14" thickBot="1" x14ac:dyDescent="0.2">
      <c r="A15" s="59">
        <v>10</v>
      </c>
      <c r="B15" s="11"/>
      <c r="C15" s="78" t="str">
        <f>IF(B15="","",(B15/B45))</f>
        <v/>
      </c>
      <c r="D15" s="79" t="e">
        <f>LOOKUP(C15,J7:J19,I7:I19)</f>
        <v>#N/A</v>
      </c>
      <c r="E15" s="27"/>
      <c r="F15" s="62" t="s">
        <v>73</v>
      </c>
      <c r="G15" s="21" t="e">
        <f t="shared" si="0"/>
        <v>#N/A</v>
      </c>
      <c r="I15" s="76" t="s">
        <v>13</v>
      </c>
      <c r="J15" s="83">
        <v>0.81499999999999995</v>
      </c>
      <c r="K15" s="84">
        <v>0.87490000000000001</v>
      </c>
      <c r="L15" s="18"/>
    </row>
    <row r="16" spans="1:12" ht="14" thickBot="1" x14ac:dyDescent="0.2">
      <c r="A16" s="59">
        <v>11</v>
      </c>
      <c r="B16" s="11"/>
      <c r="C16" s="78" t="str">
        <f>IF(B16="","",(B16/B45))</f>
        <v/>
      </c>
      <c r="D16" s="79" t="e">
        <f>LOOKUP(C16,J7:J19,I7:I19)</f>
        <v>#N/A</v>
      </c>
      <c r="E16" s="27"/>
      <c r="F16" s="62" t="s">
        <v>73</v>
      </c>
      <c r="G16" s="21" t="e">
        <f t="shared" si="0"/>
        <v>#N/A</v>
      </c>
      <c r="I16" s="76" t="s">
        <v>22</v>
      </c>
      <c r="J16" s="83">
        <v>0.875</v>
      </c>
      <c r="K16" s="84">
        <v>0.89490000000000003</v>
      </c>
      <c r="L16" s="18"/>
    </row>
    <row r="17" spans="1:12" ht="14" thickBot="1" x14ac:dyDescent="0.2">
      <c r="A17" s="59">
        <v>12</v>
      </c>
      <c r="B17" s="11"/>
      <c r="C17" s="78" t="str">
        <f>IF(B17="","",(B17/B45))</f>
        <v/>
      </c>
      <c r="D17" s="79" t="e">
        <f>LOOKUP(C17,J7:J19,I7:I19)</f>
        <v>#N/A</v>
      </c>
      <c r="E17" s="27"/>
      <c r="F17" s="62" t="s">
        <v>73</v>
      </c>
      <c r="G17" s="21" t="e">
        <f t="shared" si="0"/>
        <v>#N/A</v>
      </c>
      <c r="I17" s="76" t="s">
        <v>23</v>
      </c>
      <c r="J17" s="83">
        <v>0.89500000000000002</v>
      </c>
      <c r="K17" s="84">
        <v>0.91490000000000005</v>
      </c>
      <c r="L17" s="18"/>
    </row>
    <row r="18" spans="1:12" ht="14" thickBot="1" x14ac:dyDescent="0.2">
      <c r="A18" s="59">
        <v>13</v>
      </c>
      <c r="B18" s="11"/>
      <c r="C18" s="78" t="str">
        <f>IF(B18="","",(B18/B45))</f>
        <v/>
      </c>
      <c r="D18" s="79" t="e">
        <f>LOOKUP(C18,J7:J19,I7:I19)</f>
        <v>#N/A</v>
      </c>
      <c r="E18" s="27"/>
      <c r="F18" s="62" t="s">
        <v>73</v>
      </c>
      <c r="G18" s="21" t="e">
        <f t="shared" si="0"/>
        <v>#N/A</v>
      </c>
      <c r="I18" s="76" t="s">
        <v>12</v>
      </c>
      <c r="J18" s="83">
        <v>0.91500000000000004</v>
      </c>
      <c r="K18" s="84">
        <v>0.9849</v>
      </c>
      <c r="L18" s="18"/>
    </row>
    <row r="19" spans="1:12" ht="14" thickBot="1" x14ac:dyDescent="0.2">
      <c r="A19" s="59">
        <v>14</v>
      </c>
      <c r="B19" s="11"/>
      <c r="C19" s="78" t="str">
        <f>IF(B19="","",(B19/B45))</f>
        <v/>
      </c>
      <c r="D19" s="79" t="e">
        <f>LOOKUP(C19,J7:J19,I7:I19)</f>
        <v>#N/A</v>
      </c>
      <c r="E19" s="27"/>
      <c r="F19" s="62" t="s">
        <v>73</v>
      </c>
      <c r="G19" s="21" t="e">
        <f t="shared" si="0"/>
        <v>#N/A</v>
      </c>
      <c r="I19" s="76" t="s">
        <v>24</v>
      </c>
      <c r="J19" s="83">
        <v>0.98499999999999999</v>
      </c>
      <c r="K19" s="84">
        <v>1</v>
      </c>
      <c r="L19" s="18"/>
    </row>
    <row r="20" spans="1:12" x14ac:dyDescent="0.15">
      <c r="A20" s="59">
        <v>15</v>
      </c>
      <c r="B20" s="11"/>
      <c r="C20" s="78" t="str">
        <f>IF(B20="","",(B20/B45))</f>
        <v/>
      </c>
      <c r="D20" s="79" t="e">
        <f>LOOKUP(C20,J7:J19,I7:I19)</f>
        <v>#N/A</v>
      </c>
      <c r="E20" s="27"/>
      <c r="F20" s="62" t="s">
        <v>73</v>
      </c>
      <c r="G20" s="21" t="e">
        <f t="shared" si="0"/>
        <v>#N/A</v>
      </c>
      <c r="I20" s="82" t="s">
        <v>25</v>
      </c>
    </row>
    <row r="21" spans="1:12" x14ac:dyDescent="0.15">
      <c r="A21" s="59">
        <v>16</v>
      </c>
      <c r="B21" s="11"/>
      <c r="C21" s="78" t="str">
        <f>IF(B21="","",(B21/B45))</f>
        <v/>
      </c>
      <c r="D21" s="79" t="e">
        <f>LOOKUP(C21,J7:J19,I7:I19)</f>
        <v>#N/A</v>
      </c>
      <c r="E21" s="27"/>
      <c r="F21" s="62" t="s">
        <v>73</v>
      </c>
      <c r="G21" s="21" t="e">
        <f t="shared" si="0"/>
        <v>#N/A</v>
      </c>
    </row>
    <row r="22" spans="1:12" ht="12" customHeight="1" x14ac:dyDescent="0.15">
      <c r="A22" s="59">
        <v>17</v>
      </c>
      <c r="B22" s="11"/>
      <c r="C22" s="78" t="str">
        <f>IF(B22="","",(B22/B45))</f>
        <v/>
      </c>
      <c r="D22" s="79" t="e">
        <f>LOOKUP(C22,J7:J19,I7:I19)</f>
        <v>#N/A</v>
      </c>
      <c r="E22" s="27"/>
      <c r="F22" s="62" t="s">
        <v>73</v>
      </c>
      <c r="G22" s="21" t="e">
        <f t="shared" si="0"/>
        <v>#N/A</v>
      </c>
    </row>
    <row r="23" spans="1:12" ht="14" thickBot="1" x14ac:dyDescent="0.2">
      <c r="A23" s="59">
        <v>18</v>
      </c>
      <c r="B23" s="11"/>
      <c r="C23" s="78" t="str">
        <f>IF(B23="","",(B23/B45))</f>
        <v/>
      </c>
      <c r="D23" s="79" t="e">
        <f>LOOKUP(C23,J7:J19,I7:I19)</f>
        <v>#N/A</v>
      </c>
      <c r="E23" s="27"/>
      <c r="F23" s="62" t="s">
        <v>73</v>
      </c>
      <c r="G23" s="21" t="e">
        <f t="shared" si="0"/>
        <v>#N/A</v>
      </c>
    </row>
    <row r="24" spans="1:12" x14ac:dyDescent="0.15">
      <c r="A24" s="59">
        <v>19</v>
      </c>
      <c r="B24" s="11"/>
      <c r="C24" s="78" t="str">
        <f>IF(B24="","",(B24/B45))</f>
        <v/>
      </c>
      <c r="D24" s="79" t="e">
        <f>LOOKUP(C24,J7:J19,I7:I19)</f>
        <v>#N/A</v>
      </c>
      <c r="E24" s="27"/>
      <c r="F24" s="62" t="s">
        <v>73</v>
      </c>
      <c r="G24" s="21" t="e">
        <f t="shared" si="0"/>
        <v>#N/A</v>
      </c>
      <c r="J24" s="132" t="s">
        <v>69</v>
      </c>
      <c r="K24" s="133"/>
    </row>
    <row r="25" spans="1:12" ht="14" thickBot="1" x14ac:dyDescent="0.2">
      <c r="A25" s="59">
        <v>20</v>
      </c>
      <c r="B25" s="11"/>
      <c r="C25" s="78" t="str">
        <f>IF(B25="","",(B25/B45))</f>
        <v/>
      </c>
      <c r="D25" s="79" t="e">
        <f>LOOKUP(C25,J7:J19,I7:I19)</f>
        <v>#N/A</v>
      </c>
      <c r="E25" s="27"/>
      <c r="F25" s="62" t="s">
        <v>73</v>
      </c>
      <c r="G25" s="21" t="e">
        <f t="shared" si="0"/>
        <v>#N/A</v>
      </c>
      <c r="J25" s="134"/>
      <c r="K25" s="135"/>
    </row>
    <row r="26" spans="1:12" ht="14" thickBot="1" x14ac:dyDescent="0.2">
      <c r="A26" s="59">
        <v>21</v>
      </c>
      <c r="B26" s="11"/>
      <c r="C26" s="78" t="str">
        <f>IF(B26="","",(B26/B45))</f>
        <v/>
      </c>
      <c r="D26" s="79" t="e">
        <f>LOOKUP(C26,J7:J19,I7:I19)</f>
        <v>#N/A</v>
      </c>
      <c r="E26" s="27"/>
      <c r="F26" s="62" t="s">
        <v>73</v>
      </c>
      <c r="G26" s="21" t="e">
        <f t="shared" si="0"/>
        <v>#N/A</v>
      </c>
      <c r="J26" s="116" t="s">
        <v>70</v>
      </c>
      <c r="K26" s="116" t="s">
        <v>71</v>
      </c>
    </row>
    <row r="27" spans="1:12" ht="14" thickBot="1" x14ac:dyDescent="0.2">
      <c r="A27" s="59">
        <v>22</v>
      </c>
      <c r="B27" s="11"/>
      <c r="C27" s="78" t="str">
        <f>IF(B27="","",(B27/B45))</f>
        <v/>
      </c>
      <c r="D27" s="79" t="e">
        <f>LOOKUP(C27,J7:J19,I7:I19)</f>
        <v>#N/A</v>
      </c>
      <c r="E27" s="27"/>
      <c r="F27" s="62" t="s">
        <v>73</v>
      </c>
      <c r="G27" s="21" t="e">
        <f t="shared" si="0"/>
        <v>#N/A</v>
      </c>
      <c r="I27" s="117" t="s">
        <v>18</v>
      </c>
      <c r="J27" s="118">
        <v>0</v>
      </c>
      <c r="K27" s="118">
        <v>10</v>
      </c>
    </row>
    <row r="28" spans="1:12" ht="14" thickBot="1" x14ac:dyDescent="0.2">
      <c r="A28" s="59">
        <v>23</v>
      </c>
      <c r="B28" s="11"/>
      <c r="C28" s="78" t="str">
        <f>IF(B28="","",(B28/B45))</f>
        <v/>
      </c>
      <c r="D28" s="79" t="e">
        <f>LOOKUP(C28,J7:J19,I7:I19)</f>
        <v>#N/A</v>
      </c>
      <c r="E28" s="27"/>
      <c r="F28" s="62" t="s">
        <v>73</v>
      </c>
      <c r="G28" s="21" t="e">
        <f t="shared" si="0"/>
        <v>#N/A</v>
      </c>
      <c r="I28" s="119" t="s">
        <v>17</v>
      </c>
      <c r="J28" s="118">
        <v>11</v>
      </c>
      <c r="K28" s="118">
        <v>11</v>
      </c>
    </row>
    <row r="29" spans="1:12" ht="14" thickBot="1" x14ac:dyDescent="0.2">
      <c r="A29" s="59">
        <v>24</v>
      </c>
      <c r="B29" s="11"/>
      <c r="C29" s="78" t="str">
        <f>IF(B29="","",(B29/B45))</f>
        <v/>
      </c>
      <c r="D29" s="79" t="e">
        <f>LOOKUP(C29,J7:J19,I7:I19)</f>
        <v>#N/A</v>
      </c>
      <c r="E29" s="27"/>
      <c r="F29" s="62" t="s">
        <v>73</v>
      </c>
      <c r="G29" s="21" t="e">
        <f t="shared" si="0"/>
        <v>#N/A</v>
      </c>
      <c r="I29" s="117" t="s">
        <v>16</v>
      </c>
      <c r="J29" s="118">
        <v>12</v>
      </c>
      <c r="K29" s="118">
        <v>14</v>
      </c>
    </row>
    <row r="30" spans="1:12" ht="14" thickBot="1" x14ac:dyDescent="0.2">
      <c r="A30" s="59">
        <v>25</v>
      </c>
      <c r="B30" s="11"/>
      <c r="C30" s="78" t="str">
        <f>IF(B30="","",(B30/B45))</f>
        <v/>
      </c>
      <c r="D30" s="79" t="e">
        <f>LOOKUP(C30,J7:J19,I7:I19)</f>
        <v>#N/A</v>
      </c>
      <c r="E30" s="27"/>
      <c r="F30" s="62" t="s">
        <v>73</v>
      </c>
      <c r="G30" s="21" t="e">
        <f t="shared" si="0"/>
        <v>#N/A</v>
      </c>
      <c r="I30" s="119" t="s">
        <v>20</v>
      </c>
      <c r="J30" s="118">
        <v>15</v>
      </c>
      <c r="K30" s="118">
        <v>15</v>
      </c>
    </row>
    <row r="31" spans="1:12" ht="14" thickBot="1" x14ac:dyDescent="0.2">
      <c r="A31" s="59">
        <v>26</v>
      </c>
      <c r="B31" s="11"/>
      <c r="C31" s="78" t="str">
        <f>IF(B31="","",(B31/B45))</f>
        <v/>
      </c>
      <c r="D31" s="79" t="e">
        <f>LOOKUP(C31,J7:J19,I7:I19)</f>
        <v>#N/A</v>
      </c>
      <c r="E31" s="27"/>
      <c r="F31" s="62" t="s">
        <v>73</v>
      </c>
      <c r="G31" s="21" t="e">
        <f t="shared" si="0"/>
        <v>#N/A</v>
      </c>
      <c r="I31" s="117" t="s">
        <v>21</v>
      </c>
      <c r="J31" s="118">
        <v>16</v>
      </c>
      <c r="K31" s="118">
        <v>16</v>
      </c>
    </row>
    <row r="32" spans="1:12" ht="14" thickBot="1" x14ac:dyDescent="0.2">
      <c r="A32" s="59">
        <v>27</v>
      </c>
      <c r="B32" s="11"/>
      <c r="C32" s="78" t="str">
        <f>IF(B32="","",(B32/B45))</f>
        <v/>
      </c>
      <c r="D32" s="79" t="e">
        <f>LOOKUP(C32,J7:J19,I7:I19)</f>
        <v>#N/A</v>
      </c>
      <c r="E32" s="27"/>
      <c r="F32" s="62" t="s">
        <v>73</v>
      </c>
      <c r="G32" s="21" t="e">
        <f t="shared" si="0"/>
        <v>#N/A</v>
      </c>
      <c r="H32" s="13"/>
      <c r="I32" s="117" t="s">
        <v>15</v>
      </c>
      <c r="J32" s="120">
        <v>17</v>
      </c>
      <c r="K32" s="120">
        <v>19</v>
      </c>
    </row>
    <row r="33" spans="1:16" ht="14" thickBot="1" x14ac:dyDescent="0.2">
      <c r="A33" s="59">
        <v>28</v>
      </c>
      <c r="B33" s="11"/>
      <c r="C33" s="78" t="str">
        <f>IF(B33="","",(B33/B45))</f>
        <v/>
      </c>
      <c r="D33" s="79" t="e">
        <f>LOOKUP(C33,J7:J19,I7:I19)</f>
        <v>#N/A</v>
      </c>
      <c r="E33" s="27"/>
      <c r="F33" s="62" t="s">
        <v>73</v>
      </c>
      <c r="G33" s="21" t="e">
        <f t="shared" si="0"/>
        <v>#N/A</v>
      </c>
      <c r="H33" s="13"/>
      <c r="I33" s="117" t="s">
        <v>40</v>
      </c>
      <c r="J33" s="120">
        <v>20</v>
      </c>
      <c r="K33" s="120">
        <v>20</v>
      </c>
    </row>
    <row r="34" spans="1:16" ht="14" thickBot="1" x14ac:dyDescent="0.2">
      <c r="A34" s="59">
        <v>29</v>
      </c>
      <c r="B34" s="11"/>
      <c r="C34" s="78" t="str">
        <f>IF(B34="","",(B34/B45))</f>
        <v/>
      </c>
      <c r="D34" s="79" t="e">
        <f>LOOKUP(C34,J7:J19,I7:I19)</f>
        <v>#N/A</v>
      </c>
      <c r="E34" s="27"/>
      <c r="F34" s="62" t="s">
        <v>73</v>
      </c>
      <c r="G34" s="21" t="e">
        <f t="shared" si="0"/>
        <v>#N/A</v>
      </c>
      <c r="H34" s="13"/>
      <c r="I34" s="117" t="s">
        <v>14</v>
      </c>
      <c r="J34" s="120">
        <v>21</v>
      </c>
      <c r="K34" s="120">
        <v>21</v>
      </c>
    </row>
    <row r="35" spans="1:16" ht="14" thickBot="1" x14ac:dyDescent="0.2">
      <c r="A35" s="59">
        <v>30</v>
      </c>
      <c r="B35" s="11"/>
      <c r="C35" s="78" t="str">
        <f>IF(B35="","",(B35/B45))</f>
        <v/>
      </c>
      <c r="D35" s="79" t="e">
        <f>LOOKUP(C35,J7:J19,I7:I19)</f>
        <v>#N/A</v>
      </c>
      <c r="E35" s="27"/>
      <c r="F35" s="62" t="s">
        <v>73</v>
      </c>
      <c r="G35" s="21" t="e">
        <f t="shared" si="0"/>
        <v>#N/A</v>
      </c>
      <c r="H35" s="13"/>
      <c r="I35" s="117" t="s">
        <v>13</v>
      </c>
      <c r="J35" s="120">
        <v>22</v>
      </c>
      <c r="K35" s="120">
        <v>24</v>
      </c>
    </row>
    <row r="36" spans="1:16" ht="14" thickBot="1" x14ac:dyDescent="0.2">
      <c r="A36" s="59">
        <v>31</v>
      </c>
      <c r="B36" s="11"/>
      <c r="C36" s="78" t="str">
        <f>IF(B36="","",(B36/B45))</f>
        <v/>
      </c>
      <c r="D36" s="79" t="e">
        <f>LOOKUP(C36,J7:J19,I7:I19)</f>
        <v>#N/A</v>
      </c>
      <c r="E36" s="27"/>
      <c r="F36" s="62" t="s">
        <v>73</v>
      </c>
      <c r="G36" s="21" t="e">
        <f t="shared" si="0"/>
        <v>#N/A</v>
      </c>
      <c r="H36" s="13"/>
      <c r="I36" s="117" t="s">
        <v>22</v>
      </c>
      <c r="J36" s="120">
        <v>25</v>
      </c>
      <c r="K36" s="120">
        <v>25</v>
      </c>
    </row>
    <row r="37" spans="1:16" ht="14" thickBot="1" x14ac:dyDescent="0.2">
      <c r="A37" s="59">
        <v>32</v>
      </c>
      <c r="B37" s="11"/>
      <c r="C37" s="78" t="str">
        <f>IF(B37="","",(B37/B45))</f>
        <v/>
      </c>
      <c r="D37" s="79" t="e">
        <f>LOOKUP(C37,J7:J19,I7:I19)</f>
        <v>#N/A</v>
      </c>
      <c r="E37" s="27"/>
      <c r="F37" s="62" t="s">
        <v>73</v>
      </c>
      <c r="G37" s="21" t="e">
        <f t="shared" si="0"/>
        <v>#N/A</v>
      </c>
      <c r="H37" s="13"/>
      <c r="I37" s="117" t="s">
        <v>23</v>
      </c>
      <c r="J37" s="120">
        <v>26</v>
      </c>
      <c r="K37" s="120">
        <v>26</v>
      </c>
      <c r="M37" s="13"/>
      <c r="N37" s="13"/>
      <c r="O37" s="13"/>
      <c r="P37" s="13"/>
    </row>
    <row r="38" spans="1:16" ht="14" thickBot="1" x14ac:dyDescent="0.2">
      <c r="A38" s="59">
        <v>33</v>
      </c>
      <c r="B38" s="11"/>
      <c r="C38" s="78" t="str">
        <f>IF(B38="","",(B38/B45))</f>
        <v/>
      </c>
      <c r="D38" s="79" t="e">
        <f>LOOKUP(C38,J7:J19,I7:I19)</f>
        <v>#N/A</v>
      </c>
      <c r="E38" s="27"/>
      <c r="F38" s="62" t="s">
        <v>73</v>
      </c>
      <c r="G38" s="21" t="e">
        <f t="shared" si="0"/>
        <v>#N/A</v>
      </c>
      <c r="H38" s="13"/>
      <c r="I38" s="117" t="s">
        <v>12</v>
      </c>
      <c r="J38" s="120">
        <v>27</v>
      </c>
      <c r="K38" s="120">
        <v>29</v>
      </c>
      <c r="L38" s="13"/>
      <c r="M38" s="13"/>
      <c r="N38" s="13"/>
      <c r="O38" s="13"/>
      <c r="P38" s="13"/>
    </row>
    <row r="39" spans="1:16" ht="14" thickBot="1" x14ac:dyDescent="0.2">
      <c r="A39" s="59">
        <v>34</v>
      </c>
      <c r="B39" s="11"/>
      <c r="C39" s="78" t="str">
        <f>IF(B39="","",(B39/B45))</f>
        <v/>
      </c>
      <c r="D39" s="79" t="e">
        <f>LOOKUP(C39,J7:J19,I7:I19)</f>
        <v>#N/A</v>
      </c>
      <c r="E39" s="27"/>
      <c r="F39" s="62" t="s">
        <v>73</v>
      </c>
      <c r="G39" s="21" t="e">
        <f t="shared" si="0"/>
        <v>#N/A</v>
      </c>
      <c r="H39" s="13"/>
      <c r="I39" s="117" t="s">
        <v>24</v>
      </c>
      <c r="J39" s="120">
        <v>30</v>
      </c>
      <c r="K39" s="120">
        <v>30</v>
      </c>
      <c r="L39" s="13"/>
      <c r="M39" s="13"/>
      <c r="N39" s="13"/>
      <c r="O39" s="13"/>
      <c r="P39" s="13"/>
    </row>
    <row r="40" spans="1:16" ht="14" thickBot="1" x14ac:dyDescent="0.2">
      <c r="A40" s="60">
        <v>35</v>
      </c>
      <c r="B40" s="12"/>
      <c r="C40" s="80" t="str">
        <f>IF(B40="","",(B40/B45))</f>
        <v/>
      </c>
      <c r="D40" s="81" t="e">
        <f>LOOKUP(C40,J7:J19,I7:I19)</f>
        <v>#N/A</v>
      </c>
      <c r="E40" s="58"/>
      <c r="F40" s="63" t="s">
        <v>73</v>
      </c>
      <c r="G40" s="22" t="e">
        <f t="shared" si="0"/>
        <v>#N/A</v>
      </c>
      <c r="H40" s="13"/>
      <c r="I40" s="82" t="s">
        <v>72</v>
      </c>
      <c r="J40" s="13"/>
      <c r="K40" s="13"/>
      <c r="L40" s="13"/>
      <c r="M40" s="13"/>
      <c r="N40" s="13"/>
      <c r="O40" s="13"/>
      <c r="P40" s="13"/>
    </row>
    <row r="41" spans="1:16" ht="14" thickBot="1" x14ac:dyDescent="0.2">
      <c r="C41"/>
      <c r="D41"/>
      <c r="E41"/>
      <c r="G41"/>
    </row>
    <row r="42" spans="1:16" ht="13.5" customHeight="1" thickBot="1" x14ac:dyDescent="0.2">
      <c r="A42" s="126" t="s">
        <v>46</v>
      </c>
      <c r="B42" s="127"/>
      <c r="F42" s="126" t="s">
        <v>37</v>
      </c>
      <c r="G42" s="128"/>
    </row>
    <row r="43" spans="1:16" ht="12.75" customHeight="1" thickBot="1" x14ac:dyDescent="0.2">
      <c r="A43" s="8"/>
      <c r="B43" s="20" t="s">
        <v>44</v>
      </c>
      <c r="C43" s="25" t="s">
        <v>42</v>
      </c>
      <c r="D43" s="26" t="s">
        <v>41</v>
      </c>
      <c r="E43" s="33"/>
      <c r="F43" s="34"/>
      <c r="G43" s="20" t="s">
        <v>44</v>
      </c>
      <c r="H43" s="25" t="s">
        <v>42</v>
      </c>
      <c r="I43" s="26" t="s">
        <v>41</v>
      </c>
    </row>
    <row r="44" spans="1:16" ht="29" customHeight="1" thickBot="1" x14ac:dyDescent="0.2">
      <c r="A44" s="53" t="s">
        <v>3</v>
      </c>
      <c r="B44" s="9"/>
      <c r="C44" s="35" t="s">
        <v>43</v>
      </c>
      <c r="D44" s="36" t="s">
        <v>43</v>
      </c>
      <c r="E44" s="31"/>
      <c r="F44" s="51" t="s">
        <v>4</v>
      </c>
      <c r="G44" s="10"/>
      <c r="H44" s="50" t="s">
        <v>43</v>
      </c>
      <c r="I44" s="36" t="s">
        <v>43</v>
      </c>
      <c r="K44" s="129" t="s">
        <v>65</v>
      </c>
      <c r="L44" s="130"/>
      <c r="M44" s="130"/>
      <c r="N44" s="131"/>
    </row>
    <row r="45" spans="1:16" ht="33" customHeight="1" thickBot="1" x14ac:dyDescent="0.2">
      <c r="A45" s="54" t="s">
        <v>36</v>
      </c>
      <c r="B45" s="15"/>
      <c r="C45" s="37" t="e">
        <f>(B45/B45)</f>
        <v>#DIV/0!</v>
      </c>
      <c r="D45" s="38" t="e">
        <f>LOOKUP(C45,J7:J19,I7:I19)</f>
        <v>#DIV/0!</v>
      </c>
      <c r="E45" s="32"/>
      <c r="F45" s="52" t="s">
        <v>29</v>
      </c>
      <c r="G45" s="14"/>
      <c r="H45" s="48" t="e">
        <f>(G45/G45)</f>
        <v>#DIV/0!</v>
      </c>
      <c r="I45" s="36" t="e">
        <f>LOOKUP(H45,J7:J19,I7:I19)</f>
        <v>#DIV/0!</v>
      </c>
      <c r="K45" s="113" t="s">
        <v>63</v>
      </c>
      <c r="L45" s="114"/>
      <c r="M45" s="114"/>
      <c r="N45" s="115"/>
    </row>
    <row r="46" spans="1:16" ht="27.75" customHeight="1" thickBot="1" x14ac:dyDescent="0.2">
      <c r="A46" s="55" t="s">
        <v>45</v>
      </c>
      <c r="B46" s="41" t="e">
        <f>MEDIAN(B6:B40)</f>
        <v>#NUM!</v>
      </c>
      <c r="C46" s="39" t="e">
        <f>MEDIAN(C6:C40)</f>
        <v>#NUM!</v>
      </c>
      <c r="D46" s="36" t="e">
        <f>LOOKUP(C46,J7:J19,I7:I19)</f>
        <v>#NUM!</v>
      </c>
      <c r="E46" s="31"/>
      <c r="F46" s="55" t="s">
        <v>61</v>
      </c>
      <c r="G46" s="47" t="e">
        <f>MEDIAN(F6:F40)</f>
        <v>#NUM!</v>
      </c>
      <c r="H46" s="48" t="e">
        <f>(G46/G45)</f>
        <v>#NUM!</v>
      </c>
      <c r="I46" s="36" t="e">
        <f>LOOKUP(H46,J7:J19,I7:I19)</f>
        <v>#NUM!</v>
      </c>
      <c r="K46" s="107" t="s">
        <v>64</v>
      </c>
      <c r="L46" s="108"/>
      <c r="M46" s="108"/>
      <c r="N46" s="109"/>
    </row>
    <row r="47" spans="1:16" ht="29" thickBot="1" x14ac:dyDescent="0.2">
      <c r="A47" s="55" t="s">
        <v>47</v>
      </c>
      <c r="B47" s="42" t="e">
        <f>AVERAGE(B6:B40)</f>
        <v>#DIV/0!</v>
      </c>
      <c r="C47" s="40" t="e">
        <f>AVERAGE(C6:C31)</f>
        <v>#DIV/0!</v>
      </c>
      <c r="D47" s="36" t="e">
        <f>LOOKUP(C47,J7:J19,I7:I19)</f>
        <v>#DIV/0!</v>
      </c>
      <c r="E47" s="31"/>
      <c r="F47" s="55" t="s">
        <v>62</v>
      </c>
      <c r="G47" s="49" t="e">
        <f>AVERAGE( F6:F40)</f>
        <v>#DIV/0!</v>
      </c>
      <c r="H47" s="48" t="e">
        <f>(G47/G45)</f>
        <v>#DIV/0!</v>
      </c>
      <c r="I47" s="36" t="e">
        <f>LOOKUP(H47,J7:J19,I7:I19)</f>
        <v>#DIV/0!</v>
      </c>
      <c r="K47" s="113" t="s">
        <v>66</v>
      </c>
      <c r="L47" s="114"/>
      <c r="M47" s="114"/>
      <c r="N47" s="115"/>
    </row>
    <row r="48" spans="1:16" s="82" customFormat="1" ht="12" customHeight="1" thickBot="1" x14ac:dyDescent="0.2">
      <c r="A48" s="89" t="s">
        <v>31</v>
      </c>
      <c r="B48" s="90" t="e">
        <f>STDEV(B6:B40)</f>
        <v>#DIV/0!</v>
      </c>
      <c r="C48" s="91" t="s">
        <v>43</v>
      </c>
      <c r="D48" s="92" t="s">
        <v>27</v>
      </c>
      <c r="E48" s="93"/>
      <c r="F48" s="89" t="s">
        <v>31</v>
      </c>
      <c r="G48" s="94" t="e">
        <f>STDEV(F6:F40)</f>
        <v>#DIV/0!</v>
      </c>
      <c r="H48" s="95" t="s">
        <v>43</v>
      </c>
      <c r="I48" s="92" t="s">
        <v>27</v>
      </c>
      <c r="K48" s="110" t="s">
        <v>67</v>
      </c>
      <c r="L48" s="111"/>
      <c r="M48" s="111"/>
      <c r="N48" s="112"/>
    </row>
    <row r="49" spans="1:11" ht="29" thickBot="1" x14ac:dyDescent="0.2">
      <c r="A49" s="56" t="s">
        <v>39</v>
      </c>
      <c r="B49" s="43" t="e">
        <f>QUARTILE(B6:B40,1)</f>
        <v>#NUM!</v>
      </c>
      <c r="C49" s="35" t="e">
        <f>(B49/B45)</f>
        <v>#NUM!</v>
      </c>
      <c r="D49" s="36" t="e">
        <f>LOOKUP(C49,J7:J19,I7:I19)</f>
        <v>#NUM!</v>
      </c>
      <c r="E49" s="31"/>
      <c r="F49" s="56" t="s">
        <v>39</v>
      </c>
      <c r="G49" s="47" t="e">
        <f>QUARTILE(F6:F40,1)</f>
        <v>#NUM!</v>
      </c>
      <c r="H49" s="48" t="e">
        <f>(G49/G45)</f>
        <v>#NUM!</v>
      </c>
      <c r="I49" s="36" t="e">
        <f>LOOKUP(H49,J7:J19,I7:I19)</f>
        <v>#NUM!</v>
      </c>
    </row>
    <row r="50" spans="1:11" ht="12" customHeight="1" thickBot="1" x14ac:dyDescent="0.2">
      <c r="A50" s="55" t="s">
        <v>33</v>
      </c>
      <c r="B50" s="44" t="e">
        <f>QUARTILE(B6:B40,3)</f>
        <v>#NUM!</v>
      </c>
      <c r="C50" s="35" t="e">
        <f>(B50/B45)</f>
        <v>#NUM!</v>
      </c>
      <c r="D50" s="36" t="e">
        <f>LOOKUP(C50,J7:J19,I7:I19)</f>
        <v>#NUM!</v>
      </c>
      <c r="E50" s="31"/>
      <c r="F50" s="55" t="s">
        <v>33</v>
      </c>
      <c r="G50" s="47" t="e">
        <f>QUARTILE(F6:F40,3)</f>
        <v>#NUM!</v>
      </c>
      <c r="H50" s="48" t="e">
        <f>(G50/G45)</f>
        <v>#NUM!</v>
      </c>
      <c r="I50" s="36" t="e">
        <f>LOOKUP(H50,J7:J19,I7:I19)</f>
        <v>#NUM!</v>
      </c>
      <c r="K50" s="82"/>
    </row>
    <row r="51" spans="1:11" s="82" customFormat="1" ht="12" customHeight="1" thickBot="1" x14ac:dyDescent="0.2">
      <c r="A51" s="96" t="s">
        <v>38</v>
      </c>
      <c r="B51" s="97" t="e">
        <f>(B53-B52)</f>
        <v>#NUM!</v>
      </c>
      <c r="C51" s="98"/>
      <c r="D51" s="92"/>
      <c r="E51" s="93"/>
      <c r="F51" s="96" t="s">
        <v>38</v>
      </c>
      <c r="G51" s="99" t="e">
        <f>(G53-G52)</f>
        <v>#NUM!</v>
      </c>
      <c r="H51" s="95"/>
      <c r="I51" s="92"/>
      <c r="K51"/>
    </row>
    <row r="52" spans="1:11" ht="12" customHeight="1" thickBot="1" x14ac:dyDescent="0.2">
      <c r="A52" s="55" t="s">
        <v>34</v>
      </c>
      <c r="B52" s="45" t="e">
        <f>QUARTILE(B6:B40,0)</f>
        <v>#NUM!</v>
      </c>
      <c r="C52" s="40" t="e">
        <f>(B52/B45)</f>
        <v>#NUM!</v>
      </c>
      <c r="D52" s="36" t="e">
        <f>LOOKUP(C52,J7:J19,I7:I19)</f>
        <v>#NUM!</v>
      </c>
      <c r="E52" s="31"/>
      <c r="F52" s="55" t="s">
        <v>34</v>
      </c>
      <c r="G52" s="47" t="e">
        <f>QUARTILE(F6:F40,0)</f>
        <v>#NUM!</v>
      </c>
      <c r="H52" s="48" t="e">
        <f>(G52/G45)</f>
        <v>#NUM!</v>
      </c>
      <c r="I52" s="36" t="e">
        <f>LOOKUP(H52,J7:J19,I7:I19)</f>
        <v>#NUM!</v>
      </c>
    </row>
    <row r="53" spans="1:11" ht="12" customHeight="1" thickBot="1" x14ac:dyDescent="0.2">
      <c r="A53" s="56" t="s">
        <v>35</v>
      </c>
      <c r="B53" s="46" t="e">
        <f>QUARTILE(B6:B40,4)</f>
        <v>#NUM!</v>
      </c>
      <c r="C53" s="35" t="e">
        <f>(B53/B45)</f>
        <v>#NUM!</v>
      </c>
      <c r="D53" s="36" t="e">
        <f>LOOKUP(C53,J7:J19,I7:I19)</f>
        <v>#NUM!</v>
      </c>
      <c r="E53" s="31"/>
      <c r="F53" s="56" t="s">
        <v>35</v>
      </c>
      <c r="G53" s="47" t="e">
        <f>QUARTILE(F6:F40,4)</f>
        <v>#NUM!</v>
      </c>
      <c r="H53" s="48" t="e">
        <f>(G53/G45)</f>
        <v>#NUM!</v>
      </c>
      <c r="I53" s="36" t="e">
        <f>LOOKUP(H53,J7:J19,I7:I19)</f>
        <v>#NUM!</v>
      </c>
    </row>
    <row r="54" spans="1:11" ht="14" thickBot="1" x14ac:dyDescent="0.2">
      <c r="A54" s="4"/>
      <c r="B54" s="5"/>
      <c r="C54" s="7"/>
      <c r="F54" s="1"/>
      <c r="H54" s="1"/>
    </row>
    <row r="55" spans="1:11" ht="14" thickBot="1" x14ac:dyDescent="0.2">
      <c r="A55" s="87" t="s">
        <v>28</v>
      </c>
      <c r="B55" s="88"/>
      <c r="C55" s="1">
        <f>COUNTIF(D6:D40,"A*")</f>
        <v>0</v>
      </c>
      <c r="D55" s="16" t="s">
        <v>50</v>
      </c>
      <c r="E55" s="16"/>
      <c r="G55" s="1">
        <f>COUNTIF(G6:G40,"A*")</f>
        <v>0</v>
      </c>
      <c r="H55" s="16" t="s">
        <v>50</v>
      </c>
    </row>
    <row r="56" spans="1:11" x14ac:dyDescent="0.15">
      <c r="C56" s="1">
        <f>COUNTIF(D6:D40,"B*")</f>
        <v>0</v>
      </c>
      <c r="D56" s="16" t="s">
        <v>51</v>
      </c>
      <c r="E56" s="16"/>
      <c r="G56" s="1">
        <f>COUNTIF(G6:G40,"B*")</f>
        <v>0</v>
      </c>
      <c r="H56" s="16" t="s">
        <v>51</v>
      </c>
    </row>
    <row r="57" spans="1:11" x14ac:dyDescent="0.15">
      <c r="C57" s="1">
        <f>COUNTIF(D6:D40,"C*")</f>
        <v>0</v>
      </c>
      <c r="D57" s="16" t="s">
        <v>52</v>
      </c>
      <c r="E57" s="16"/>
      <c r="G57" s="1">
        <f>COUNTIF(G6:G40,"C*")</f>
        <v>0</v>
      </c>
      <c r="H57" s="16" t="s">
        <v>52</v>
      </c>
    </row>
    <row r="58" spans="1:11" x14ac:dyDescent="0.15">
      <c r="C58" s="1">
        <f>COUNTIF(D6:D40,"D*")</f>
        <v>0</v>
      </c>
      <c r="D58" s="16" t="s">
        <v>53</v>
      </c>
      <c r="E58" s="16"/>
      <c r="G58" s="1">
        <f>COUNTIF(G6:G40,"D*")</f>
        <v>0</v>
      </c>
      <c r="H58" s="16" t="s">
        <v>53</v>
      </c>
    </row>
    <row r="59" spans="1:11" x14ac:dyDescent="0.15">
      <c r="C59" s="1">
        <f>COUNTIF(D6:D40,"F")</f>
        <v>0</v>
      </c>
      <c r="D59" s="16" t="s">
        <v>54</v>
      </c>
      <c r="E59" s="16"/>
      <c r="G59" s="1">
        <f>COUNTIF(G6:G40,"F")</f>
        <v>0</v>
      </c>
      <c r="H59" s="16" t="s">
        <v>54</v>
      </c>
    </row>
    <row r="60" spans="1:11" x14ac:dyDescent="0.15">
      <c r="C60"/>
    </row>
    <row r="61" spans="1:11" x14ac:dyDescent="0.15">
      <c r="C61"/>
    </row>
    <row r="62" spans="1:11" x14ac:dyDescent="0.15">
      <c r="C62"/>
    </row>
    <row r="63" spans="1:11" x14ac:dyDescent="0.15">
      <c r="C63"/>
    </row>
    <row r="64" spans="1:11" x14ac:dyDescent="0.15">
      <c r="C64"/>
    </row>
    <row r="65" spans="1:10" x14ac:dyDescent="0.15">
      <c r="C65"/>
    </row>
    <row r="66" spans="1:10" x14ac:dyDescent="0.15">
      <c r="C66"/>
    </row>
    <row r="77" spans="1:10" x14ac:dyDescent="0.15">
      <c r="A77" s="101" t="s">
        <v>59</v>
      </c>
      <c r="B77" s="101" t="s">
        <v>55</v>
      </c>
      <c r="C77" s="102" t="s">
        <v>56</v>
      </c>
      <c r="D77" s="103" t="s">
        <v>57</v>
      </c>
      <c r="E77" s="103" t="s">
        <v>58</v>
      </c>
      <c r="F77" s="101" t="s">
        <v>59</v>
      </c>
      <c r="G77" s="101" t="s">
        <v>55</v>
      </c>
      <c r="H77" s="102" t="s">
        <v>56</v>
      </c>
      <c r="I77" s="103" t="s">
        <v>57</v>
      </c>
      <c r="J77" s="103" t="s">
        <v>58</v>
      </c>
    </row>
    <row r="78" spans="1:10" x14ac:dyDescent="0.15">
      <c r="A78" s="104">
        <v>41892</v>
      </c>
      <c r="B78" s="105" t="e">
        <f>C49</f>
        <v>#NUM!</v>
      </c>
      <c r="C78" s="105" t="e">
        <f>C53</f>
        <v>#NUM!</v>
      </c>
      <c r="D78" s="105" t="e">
        <f>C52</f>
        <v>#NUM!</v>
      </c>
      <c r="E78" s="105" t="e">
        <f>C50</f>
        <v>#NUM!</v>
      </c>
      <c r="F78" s="104">
        <v>41892</v>
      </c>
      <c r="G78" s="105" t="e">
        <f>G49</f>
        <v>#NUM!</v>
      </c>
      <c r="H78" s="105" t="e">
        <f>G53</f>
        <v>#NUM!</v>
      </c>
      <c r="I78" s="105" t="e">
        <f>G52</f>
        <v>#NUM!</v>
      </c>
      <c r="J78" s="105" t="e">
        <f>G50</f>
        <v>#NUM!</v>
      </c>
    </row>
    <row r="79" spans="1:10" x14ac:dyDescent="0.15">
      <c r="B79" s="100"/>
    </row>
    <row r="96" spans="9:9" x14ac:dyDescent="0.15">
      <c r="I96" s="100"/>
    </row>
  </sheetData>
  <mergeCells count="6">
    <mergeCell ref="K44:N44"/>
    <mergeCell ref="J4:K4"/>
    <mergeCell ref="J5:K5"/>
    <mergeCell ref="J24:K25"/>
    <mergeCell ref="A42:B42"/>
    <mergeCell ref="F42:G42"/>
  </mergeCells>
  <pageMargins left="0.75" right="0.75" top="1" bottom="1" header="0.5" footer="0.5"/>
  <pageSetup scale="78" orientation="portrait" horizontalDpi="300" verticalDpi="300"/>
  <headerFooter>
    <oddFooter>&amp;RCreated by Elias Moo</oddFooter>
  </headerFooter>
  <drawing r:id="rId1"/>
  <legacy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96"/>
  <sheetViews>
    <sheetView topLeftCell="A63" workbookViewId="0">
      <selection activeCell="J84" sqref="J84"/>
    </sheetView>
  </sheetViews>
  <sheetFormatPr baseColWidth="10" defaultColWidth="8.83203125" defaultRowHeight="13" x14ac:dyDescent="0.15"/>
  <cols>
    <col min="1" max="1" width="10.83203125" customWidth="1"/>
    <col min="2" max="2" width="13.1640625" customWidth="1"/>
    <col min="3" max="3" width="13.1640625" style="6" customWidth="1"/>
    <col min="4" max="4" width="13.1640625" style="2" customWidth="1"/>
    <col min="5" max="5" width="6.1640625" style="2" customWidth="1"/>
    <col min="6" max="6" width="13.1640625" customWidth="1"/>
    <col min="7" max="7" width="13.1640625" style="3" customWidth="1"/>
    <col min="8" max="8" width="13.1640625" customWidth="1"/>
    <col min="9" max="9" width="15.1640625" customWidth="1"/>
    <col min="10" max="10" width="12" bestFit="1" customWidth="1"/>
    <col min="11" max="11" width="14.1640625" customWidth="1"/>
    <col min="12" max="12" width="12.1640625" customWidth="1"/>
    <col min="13" max="13" width="3.33203125" customWidth="1"/>
    <col min="14" max="14" width="8.6640625" customWidth="1"/>
    <col min="15" max="15" width="12" customWidth="1"/>
  </cols>
  <sheetData>
    <row r="1" spans="1:12" ht="16" x14ac:dyDescent="0.2">
      <c r="A1" s="106" t="s">
        <v>60</v>
      </c>
    </row>
    <row r="2" spans="1:12" ht="14" x14ac:dyDescent="0.15">
      <c r="A2" s="66" t="s">
        <v>5</v>
      </c>
      <c r="B2" s="69"/>
      <c r="C2" s="67" t="s">
        <v>6</v>
      </c>
      <c r="D2" s="70"/>
      <c r="E2" s="68"/>
      <c r="F2" s="66" t="s">
        <v>7</v>
      </c>
      <c r="G2" s="73"/>
      <c r="H2" s="66" t="s">
        <v>11</v>
      </c>
      <c r="I2" s="75"/>
    </row>
    <row r="3" spans="1:12" ht="15" thickBot="1" x14ac:dyDescent="0.2">
      <c r="A3" s="66" t="s">
        <v>8</v>
      </c>
      <c r="B3" s="72"/>
      <c r="C3" s="67" t="s">
        <v>9</v>
      </c>
      <c r="D3" s="71"/>
      <c r="E3" s="68"/>
      <c r="F3" s="66" t="s">
        <v>10</v>
      </c>
      <c r="G3" s="74"/>
      <c r="H3" s="66"/>
    </row>
    <row r="4" spans="1:12" ht="24" customHeight="1" thickBot="1" x14ac:dyDescent="0.2">
      <c r="J4" s="124" t="s">
        <v>68</v>
      </c>
      <c r="K4" s="125"/>
      <c r="L4" s="17"/>
    </row>
    <row r="5" spans="1:12" ht="18" customHeight="1" x14ac:dyDescent="0.15">
      <c r="A5" s="28" t="s">
        <v>48</v>
      </c>
      <c r="B5" s="29" t="s">
        <v>1</v>
      </c>
      <c r="C5" s="30" t="s">
        <v>30</v>
      </c>
      <c r="D5" s="61" t="s">
        <v>0</v>
      </c>
      <c r="E5" s="57"/>
      <c r="F5" s="64" t="s">
        <v>2</v>
      </c>
      <c r="G5" s="65" t="s">
        <v>32</v>
      </c>
      <c r="J5" s="122" t="s">
        <v>26</v>
      </c>
      <c r="K5" s="123"/>
      <c r="L5" s="17"/>
    </row>
    <row r="6" spans="1:12" ht="14" thickBot="1" x14ac:dyDescent="0.2">
      <c r="A6" s="59">
        <v>1</v>
      </c>
      <c r="B6" s="11"/>
      <c r="C6" s="78" t="str">
        <f>IF(B6="","",(B6/B45))</f>
        <v/>
      </c>
      <c r="D6" s="79" t="e">
        <f>LOOKUP(C6,J7:J19,I7:I19)</f>
        <v>#N/A</v>
      </c>
      <c r="E6" s="27"/>
      <c r="F6" s="62" t="s">
        <v>73</v>
      </c>
      <c r="G6" s="121" t="e">
        <f>LOOKUP(F6,$J$27:$J$39,$I$27:$I$39)</f>
        <v>#N/A</v>
      </c>
      <c r="J6" s="23" t="s">
        <v>49</v>
      </c>
      <c r="K6" s="24" t="s">
        <v>19</v>
      </c>
    </row>
    <row r="7" spans="1:12" ht="14" thickBot="1" x14ac:dyDescent="0.2">
      <c r="A7" s="59">
        <v>2</v>
      </c>
      <c r="B7" s="11"/>
      <c r="C7" s="78" t="str">
        <f>IF(B7="","",(B7/B45))</f>
        <v/>
      </c>
      <c r="D7" s="79" t="e">
        <f>LOOKUP(C7,J7:J19,I7:I19)</f>
        <v>#N/A</v>
      </c>
      <c r="E7" s="27"/>
      <c r="F7" s="62" t="s">
        <v>73</v>
      </c>
      <c r="G7" s="21" t="e">
        <f t="shared" ref="G7:G40" si="0">LOOKUP(F7,$J$27:$J$39,$I$27:$I$39)</f>
        <v>#N/A</v>
      </c>
      <c r="I7" s="76" t="s">
        <v>18</v>
      </c>
      <c r="J7" s="83">
        <v>0</v>
      </c>
      <c r="K7" s="84">
        <v>0.59489999999999998</v>
      </c>
      <c r="L7" s="18"/>
    </row>
    <row r="8" spans="1:12" ht="14" thickBot="1" x14ac:dyDescent="0.2">
      <c r="A8" s="59">
        <v>3</v>
      </c>
      <c r="B8" s="11"/>
      <c r="C8" s="78" t="str">
        <f>IF(B8="","",(B8/B45))</f>
        <v/>
      </c>
      <c r="D8" s="79" t="e">
        <f>LOOKUP(C8,J7:J19,I7:I19)</f>
        <v>#N/A</v>
      </c>
      <c r="E8" s="27"/>
      <c r="F8" s="62" t="s">
        <v>73</v>
      </c>
      <c r="G8" s="21" t="e">
        <f t="shared" si="0"/>
        <v>#N/A</v>
      </c>
      <c r="I8" s="77" t="s">
        <v>17</v>
      </c>
      <c r="J8" s="85">
        <v>0.59499999999999997</v>
      </c>
      <c r="K8" s="86">
        <v>0.6149</v>
      </c>
      <c r="L8" s="19"/>
    </row>
    <row r="9" spans="1:12" ht="14" thickBot="1" x14ac:dyDescent="0.2">
      <c r="A9" s="59">
        <v>4</v>
      </c>
      <c r="B9" s="11"/>
      <c r="C9" s="78" t="str">
        <f>IF(B9="","",(B9/B45))</f>
        <v/>
      </c>
      <c r="D9" s="79" t="e">
        <f>LOOKUP(C9,J7:J19,I7:I19)</f>
        <v>#N/A</v>
      </c>
      <c r="E9" s="27"/>
      <c r="F9" s="62" t="s">
        <v>73</v>
      </c>
      <c r="G9" s="21" t="e">
        <f t="shared" si="0"/>
        <v>#N/A</v>
      </c>
      <c r="I9" s="76" t="s">
        <v>16</v>
      </c>
      <c r="J9" s="83">
        <v>0.61499999999999999</v>
      </c>
      <c r="K9" s="84">
        <v>0.67490000000000006</v>
      </c>
      <c r="L9" s="18"/>
    </row>
    <row r="10" spans="1:12" ht="14" thickBot="1" x14ac:dyDescent="0.2">
      <c r="A10" s="59">
        <v>5</v>
      </c>
      <c r="B10" s="11"/>
      <c r="C10" s="78" t="str">
        <f>IF(B10="","",(B10/B45))</f>
        <v/>
      </c>
      <c r="D10" s="79" t="e">
        <f>LOOKUP(C10,J7:J19,I7:I19)</f>
        <v>#N/A</v>
      </c>
      <c r="E10" s="27"/>
      <c r="F10" s="62" t="s">
        <v>73</v>
      </c>
      <c r="G10" s="21" t="e">
        <f t="shared" si="0"/>
        <v>#N/A</v>
      </c>
      <c r="I10" s="77" t="s">
        <v>20</v>
      </c>
      <c r="J10" s="85">
        <v>0.67500000000000004</v>
      </c>
      <c r="K10" s="86">
        <v>0.69489999999999996</v>
      </c>
      <c r="L10" s="19"/>
    </row>
    <row r="11" spans="1:12" ht="14" thickBot="1" x14ac:dyDescent="0.2">
      <c r="A11" s="59">
        <v>6</v>
      </c>
      <c r="B11" s="11"/>
      <c r="C11" s="78" t="str">
        <f>IF(B11="","",(B11/B45))</f>
        <v/>
      </c>
      <c r="D11" s="79" t="e">
        <f>LOOKUP(C11,J7:J19,I7:I19)</f>
        <v>#N/A</v>
      </c>
      <c r="E11" s="27"/>
      <c r="F11" s="62" t="s">
        <v>73</v>
      </c>
      <c r="G11" s="21" t="e">
        <f t="shared" si="0"/>
        <v>#N/A</v>
      </c>
      <c r="I11" s="76" t="s">
        <v>21</v>
      </c>
      <c r="J11" s="83">
        <v>0.69499999999999995</v>
      </c>
      <c r="K11" s="84">
        <v>0.71489999999999998</v>
      </c>
      <c r="L11" s="18"/>
    </row>
    <row r="12" spans="1:12" ht="14" thickBot="1" x14ac:dyDescent="0.2">
      <c r="A12" s="59">
        <v>7</v>
      </c>
      <c r="B12" s="11"/>
      <c r="C12" s="78" t="str">
        <f>IF(B12="","",(B12/B45))</f>
        <v/>
      </c>
      <c r="D12" s="79" t="e">
        <f>LOOKUP(C12,J7:J19,I7:I19)</f>
        <v>#N/A</v>
      </c>
      <c r="E12" s="27"/>
      <c r="F12" s="62" t="s">
        <v>73</v>
      </c>
      <c r="G12" s="21" t="e">
        <f t="shared" si="0"/>
        <v>#N/A</v>
      </c>
      <c r="I12" s="76" t="s">
        <v>15</v>
      </c>
      <c r="J12" s="83">
        <v>0.71499999999999997</v>
      </c>
      <c r="K12" s="84">
        <v>0.77490000000000003</v>
      </c>
      <c r="L12" s="18"/>
    </row>
    <row r="13" spans="1:12" ht="14" thickBot="1" x14ac:dyDescent="0.2">
      <c r="A13" s="59">
        <v>8</v>
      </c>
      <c r="B13" s="11"/>
      <c r="C13" s="78" t="str">
        <f>IF(B13="","",(B13/B45))</f>
        <v/>
      </c>
      <c r="D13" s="79" t="e">
        <f>LOOKUP(C13,J7:J19,I7:I19)</f>
        <v>#N/A</v>
      </c>
      <c r="E13" s="27"/>
      <c r="F13" s="62" t="s">
        <v>73</v>
      </c>
      <c r="G13" s="21" t="e">
        <f t="shared" si="0"/>
        <v>#N/A</v>
      </c>
      <c r="I13" s="76" t="s">
        <v>40</v>
      </c>
      <c r="J13" s="83">
        <v>0.77500000000000002</v>
      </c>
      <c r="K13" s="84">
        <v>0.79490000000000005</v>
      </c>
      <c r="L13" s="18"/>
    </row>
    <row r="14" spans="1:12" ht="14" thickBot="1" x14ac:dyDescent="0.2">
      <c r="A14" s="59">
        <v>9</v>
      </c>
      <c r="B14" s="11"/>
      <c r="C14" s="78" t="str">
        <f>IF(B14="","",(B14/B45))</f>
        <v/>
      </c>
      <c r="D14" s="79" t="e">
        <f>LOOKUP(C14,J7:J19,I7:I19)</f>
        <v>#N/A</v>
      </c>
      <c r="E14" s="27"/>
      <c r="F14" s="62" t="s">
        <v>73</v>
      </c>
      <c r="G14" s="21" t="e">
        <f t="shared" si="0"/>
        <v>#N/A</v>
      </c>
      <c r="I14" s="76" t="s">
        <v>14</v>
      </c>
      <c r="J14" s="83">
        <v>0.79500000000000004</v>
      </c>
      <c r="K14" s="84">
        <v>0.81489999999999996</v>
      </c>
      <c r="L14" s="18"/>
    </row>
    <row r="15" spans="1:12" ht="14" thickBot="1" x14ac:dyDescent="0.2">
      <c r="A15" s="59">
        <v>10</v>
      </c>
      <c r="B15" s="11"/>
      <c r="C15" s="78" t="str">
        <f>IF(B15="","",(B15/B45))</f>
        <v/>
      </c>
      <c r="D15" s="79" t="e">
        <f>LOOKUP(C15,J7:J19,I7:I19)</f>
        <v>#N/A</v>
      </c>
      <c r="E15" s="27"/>
      <c r="F15" s="62" t="s">
        <v>73</v>
      </c>
      <c r="G15" s="21" t="e">
        <f t="shared" si="0"/>
        <v>#N/A</v>
      </c>
      <c r="I15" s="76" t="s">
        <v>13</v>
      </c>
      <c r="J15" s="83">
        <v>0.81499999999999995</v>
      </c>
      <c r="K15" s="84">
        <v>0.87490000000000001</v>
      </c>
      <c r="L15" s="18"/>
    </row>
    <row r="16" spans="1:12" ht="14" thickBot="1" x14ac:dyDescent="0.2">
      <c r="A16" s="59">
        <v>11</v>
      </c>
      <c r="B16" s="11"/>
      <c r="C16" s="78" t="str">
        <f>IF(B16="","",(B16/B45))</f>
        <v/>
      </c>
      <c r="D16" s="79" t="e">
        <f>LOOKUP(C16,J7:J19,I7:I19)</f>
        <v>#N/A</v>
      </c>
      <c r="E16" s="27"/>
      <c r="F16" s="62" t="s">
        <v>73</v>
      </c>
      <c r="G16" s="21" t="e">
        <f t="shared" si="0"/>
        <v>#N/A</v>
      </c>
      <c r="I16" s="76" t="s">
        <v>22</v>
      </c>
      <c r="J16" s="83">
        <v>0.875</v>
      </c>
      <c r="K16" s="84">
        <v>0.89490000000000003</v>
      </c>
      <c r="L16" s="18"/>
    </row>
    <row r="17" spans="1:12" ht="14" thickBot="1" x14ac:dyDescent="0.2">
      <c r="A17" s="59">
        <v>12</v>
      </c>
      <c r="B17" s="11"/>
      <c r="C17" s="78" t="str">
        <f>IF(B17="","",(B17/B45))</f>
        <v/>
      </c>
      <c r="D17" s="79" t="e">
        <f>LOOKUP(C17,J7:J19,I7:I19)</f>
        <v>#N/A</v>
      </c>
      <c r="E17" s="27"/>
      <c r="F17" s="62" t="s">
        <v>73</v>
      </c>
      <c r="G17" s="21" t="e">
        <f t="shared" si="0"/>
        <v>#N/A</v>
      </c>
      <c r="I17" s="76" t="s">
        <v>23</v>
      </c>
      <c r="J17" s="83">
        <v>0.89500000000000002</v>
      </c>
      <c r="K17" s="84">
        <v>0.91490000000000005</v>
      </c>
      <c r="L17" s="18"/>
    </row>
    <row r="18" spans="1:12" ht="14" thickBot="1" x14ac:dyDescent="0.2">
      <c r="A18" s="59">
        <v>13</v>
      </c>
      <c r="B18" s="11"/>
      <c r="C18" s="78" t="str">
        <f>IF(B18="","",(B18/B45))</f>
        <v/>
      </c>
      <c r="D18" s="79" t="e">
        <f>LOOKUP(C18,J7:J19,I7:I19)</f>
        <v>#N/A</v>
      </c>
      <c r="E18" s="27"/>
      <c r="F18" s="62" t="s">
        <v>73</v>
      </c>
      <c r="G18" s="21" t="e">
        <f t="shared" si="0"/>
        <v>#N/A</v>
      </c>
      <c r="I18" s="76" t="s">
        <v>12</v>
      </c>
      <c r="J18" s="83">
        <v>0.91500000000000004</v>
      </c>
      <c r="K18" s="84">
        <v>0.9849</v>
      </c>
      <c r="L18" s="18"/>
    </row>
    <row r="19" spans="1:12" ht="14" thickBot="1" x14ac:dyDescent="0.2">
      <c r="A19" s="59">
        <v>14</v>
      </c>
      <c r="B19" s="11"/>
      <c r="C19" s="78" t="str">
        <f>IF(B19="","",(B19/B45))</f>
        <v/>
      </c>
      <c r="D19" s="79" t="e">
        <f>LOOKUP(C19,J7:J19,I7:I19)</f>
        <v>#N/A</v>
      </c>
      <c r="E19" s="27"/>
      <c r="F19" s="62" t="s">
        <v>73</v>
      </c>
      <c r="G19" s="21" t="e">
        <f t="shared" si="0"/>
        <v>#N/A</v>
      </c>
      <c r="I19" s="76" t="s">
        <v>24</v>
      </c>
      <c r="J19" s="83">
        <v>0.98499999999999999</v>
      </c>
      <c r="K19" s="84">
        <v>1</v>
      </c>
      <c r="L19" s="18"/>
    </row>
    <row r="20" spans="1:12" x14ac:dyDescent="0.15">
      <c r="A20" s="59">
        <v>15</v>
      </c>
      <c r="B20" s="11"/>
      <c r="C20" s="78" t="str">
        <f>IF(B20="","",(B20/B45))</f>
        <v/>
      </c>
      <c r="D20" s="79" t="e">
        <f>LOOKUP(C20,J7:J19,I7:I19)</f>
        <v>#N/A</v>
      </c>
      <c r="E20" s="27"/>
      <c r="F20" s="62" t="s">
        <v>73</v>
      </c>
      <c r="G20" s="21" t="e">
        <f t="shared" si="0"/>
        <v>#N/A</v>
      </c>
      <c r="I20" s="82" t="s">
        <v>25</v>
      </c>
    </row>
    <row r="21" spans="1:12" x14ac:dyDescent="0.15">
      <c r="A21" s="59">
        <v>16</v>
      </c>
      <c r="B21" s="11"/>
      <c r="C21" s="78" t="str">
        <f>IF(B21="","",(B21/B45))</f>
        <v/>
      </c>
      <c r="D21" s="79" t="e">
        <f>LOOKUP(C21,J7:J19,I7:I19)</f>
        <v>#N/A</v>
      </c>
      <c r="E21" s="27"/>
      <c r="F21" s="62" t="s">
        <v>73</v>
      </c>
      <c r="G21" s="21" t="e">
        <f t="shared" si="0"/>
        <v>#N/A</v>
      </c>
    </row>
    <row r="22" spans="1:12" ht="12" customHeight="1" x14ac:dyDescent="0.15">
      <c r="A22" s="59">
        <v>17</v>
      </c>
      <c r="B22" s="11"/>
      <c r="C22" s="78" t="str">
        <f>IF(B22="","",(B22/B45))</f>
        <v/>
      </c>
      <c r="D22" s="79" t="e">
        <f>LOOKUP(C22,J7:J19,I7:I19)</f>
        <v>#N/A</v>
      </c>
      <c r="E22" s="27"/>
      <c r="F22" s="62" t="s">
        <v>73</v>
      </c>
      <c r="G22" s="21" t="e">
        <f t="shared" si="0"/>
        <v>#N/A</v>
      </c>
    </row>
    <row r="23" spans="1:12" ht="14" thickBot="1" x14ac:dyDescent="0.2">
      <c r="A23" s="59">
        <v>18</v>
      </c>
      <c r="B23" s="11"/>
      <c r="C23" s="78" t="str">
        <f>IF(B23="","",(B23/B45))</f>
        <v/>
      </c>
      <c r="D23" s="79" t="e">
        <f>LOOKUP(C23,J7:J19,I7:I19)</f>
        <v>#N/A</v>
      </c>
      <c r="E23" s="27"/>
      <c r="F23" s="62" t="s">
        <v>73</v>
      </c>
      <c r="G23" s="21" t="e">
        <f t="shared" si="0"/>
        <v>#N/A</v>
      </c>
    </row>
    <row r="24" spans="1:12" x14ac:dyDescent="0.15">
      <c r="A24" s="59">
        <v>19</v>
      </c>
      <c r="B24" s="11"/>
      <c r="C24" s="78" t="str">
        <f>IF(B24="","",(B24/B45))</f>
        <v/>
      </c>
      <c r="D24" s="79" t="e">
        <f>LOOKUP(C24,J7:J19,I7:I19)</f>
        <v>#N/A</v>
      </c>
      <c r="E24" s="27"/>
      <c r="F24" s="62" t="s">
        <v>73</v>
      </c>
      <c r="G24" s="21" t="e">
        <f t="shared" si="0"/>
        <v>#N/A</v>
      </c>
      <c r="J24" s="132" t="s">
        <v>69</v>
      </c>
      <c r="K24" s="133"/>
    </row>
    <row r="25" spans="1:12" ht="14" thickBot="1" x14ac:dyDescent="0.2">
      <c r="A25" s="59">
        <v>20</v>
      </c>
      <c r="B25" s="11"/>
      <c r="C25" s="78" t="str">
        <f>IF(B25="","",(B25/B45))</f>
        <v/>
      </c>
      <c r="D25" s="79" t="e">
        <f>LOOKUP(C25,J7:J19,I7:I19)</f>
        <v>#N/A</v>
      </c>
      <c r="E25" s="27"/>
      <c r="F25" s="62" t="s">
        <v>73</v>
      </c>
      <c r="G25" s="21" t="e">
        <f t="shared" si="0"/>
        <v>#N/A</v>
      </c>
      <c r="J25" s="134"/>
      <c r="K25" s="135"/>
    </row>
    <row r="26" spans="1:12" ht="14" thickBot="1" x14ac:dyDescent="0.2">
      <c r="A26" s="59">
        <v>21</v>
      </c>
      <c r="B26" s="11"/>
      <c r="C26" s="78" t="str">
        <f>IF(B26="","",(B26/B45))</f>
        <v/>
      </c>
      <c r="D26" s="79" t="e">
        <f>LOOKUP(C26,J7:J19,I7:I19)</f>
        <v>#N/A</v>
      </c>
      <c r="E26" s="27"/>
      <c r="F26" s="62" t="s">
        <v>73</v>
      </c>
      <c r="G26" s="21" t="e">
        <f t="shared" si="0"/>
        <v>#N/A</v>
      </c>
      <c r="J26" s="116" t="s">
        <v>70</v>
      </c>
      <c r="K26" s="116" t="s">
        <v>71</v>
      </c>
    </row>
    <row r="27" spans="1:12" ht="14" thickBot="1" x14ac:dyDescent="0.2">
      <c r="A27" s="59">
        <v>22</v>
      </c>
      <c r="B27" s="11"/>
      <c r="C27" s="78" t="str">
        <f>IF(B27="","",(B27/B45))</f>
        <v/>
      </c>
      <c r="D27" s="79" t="e">
        <f>LOOKUP(C27,J7:J19,I7:I19)</f>
        <v>#N/A</v>
      </c>
      <c r="E27" s="27"/>
      <c r="F27" s="62" t="s">
        <v>73</v>
      </c>
      <c r="G27" s="21" t="e">
        <f t="shared" si="0"/>
        <v>#N/A</v>
      </c>
      <c r="I27" s="117" t="s">
        <v>18</v>
      </c>
      <c r="J27" s="118">
        <v>0</v>
      </c>
      <c r="K27" s="118">
        <v>10</v>
      </c>
    </row>
    <row r="28" spans="1:12" ht="14" thickBot="1" x14ac:dyDescent="0.2">
      <c r="A28" s="59">
        <v>23</v>
      </c>
      <c r="B28" s="11"/>
      <c r="C28" s="78" t="str">
        <f>IF(B28="","",(B28/B45))</f>
        <v/>
      </c>
      <c r="D28" s="79" t="e">
        <f>LOOKUP(C28,J7:J19,I7:I19)</f>
        <v>#N/A</v>
      </c>
      <c r="E28" s="27"/>
      <c r="F28" s="62" t="s">
        <v>73</v>
      </c>
      <c r="G28" s="21" t="e">
        <f t="shared" si="0"/>
        <v>#N/A</v>
      </c>
      <c r="I28" s="119" t="s">
        <v>17</v>
      </c>
      <c r="J28" s="118">
        <v>11</v>
      </c>
      <c r="K28" s="118">
        <v>11</v>
      </c>
    </row>
    <row r="29" spans="1:12" ht="14" thickBot="1" x14ac:dyDescent="0.2">
      <c r="A29" s="59">
        <v>24</v>
      </c>
      <c r="B29" s="11"/>
      <c r="C29" s="78" t="str">
        <f>IF(B29="","",(B29/B45))</f>
        <v/>
      </c>
      <c r="D29" s="79" t="e">
        <f>LOOKUP(C29,J7:J19,I7:I19)</f>
        <v>#N/A</v>
      </c>
      <c r="E29" s="27"/>
      <c r="F29" s="62" t="s">
        <v>73</v>
      </c>
      <c r="G29" s="21" t="e">
        <f t="shared" si="0"/>
        <v>#N/A</v>
      </c>
      <c r="I29" s="117" t="s">
        <v>16</v>
      </c>
      <c r="J29" s="118">
        <v>12</v>
      </c>
      <c r="K29" s="118">
        <v>14</v>
      </c>
    </row>
    <row r="30" spans="1:12" ht="14" thickBot="1" x14ac:dyDescent="0.2">
      <c r="A30" s="59">
        <v>25</v>
      </c>
      <c r="B30" s="11"/>
      <c r="C30" s="78" t="str">
        <f>IF(B30="","",(B30/B45))</f>
        <v/>
      </c>
      <c r="D30" s="79" t="e">
        <f>LOOKUP(C30,J7:J19,I7:I19)</f>
        <v>#N/A</v>
      </c>
      <c r="E30" s="27"/>
      <c r="F30" s="62" t="s">
        <v>73</v>
      </c>
      <c r="G30" s="21" t="e">
        <f t="shared" si="0"/>
        <v>#N/A</v>
      </c>
      <c r="I30" s="119" t="s">
        <v>20</v>
      </c>
      <c r="J30" s="118">
        <v>15</v>
      </c>
      <c r="K30" s="118">
        <v>15</v>
      </c>
    </row>
    <row r="31" spans="1:12" ht="14" thickBot="1" x14ac:dyDescent="0.2">
      <c r="A31" s="59">
        <v>26</v>
      </c>
      <c r="B31" s="11"/>
      <c r="C31" s="78" t="str">
        <f>IF(B31="","",(B31/B45))</f>
        <v/>
      </c>
      <c r="D31" s="79" t="e">
        <f>LOOKUP(C31,J7:J19,I7:I19)</f>
        <v>#N/A</v>
      </c>
      <c r="E31" s="27"/>
      <c r="F31" s="62" t="s">
        <v>73</v>
      </c>
      <c r="G31" s="21" t="e">
        <f t="shared" si="0"/>
        <v>#N/A</v>
      </c>
      <c r="I31" s="117" t="s">
        <v>21</v>
      </c>
      <c r="J31" s="118">
        <v>16</v>
      </c>
      <c r="K31" s="118">
        <v>16</v>
      </c>
    </row>
    <row r="32" spans="1:12" ht="14" thickBot="1" x14ac:dyDescent="0.2">
      <c r="A32" s="59">
        <v>27</v>
      </c>
      <c r="B32" s="11"/>
      <c r="C32" s="78" t="str">
        <f>IF(B32="","",(B32/B45))</f>
        <v/>
      </c>
      <c r="D32" s="79" t="e">
        <f>LOOKUP(C32,J7:J19,I7:I19)</f>
        <v>#N/A</v>
      </c>
      <c r="E32" s="27"/>
      <c r="F32" s="62" t="s">
        <v>73</v>
      </c>
      <c r="G32" s="21" t="e">
        <f t="shared" si="0"/>
        <v>#N/A</v>
      </c>
      <c r="H32" s="13"/>
      <c r="I32" s="117" t="s">
        <v>15</v>
      </c>
      <c r="J32" s="120">
        <v>17</v>
      </c>
      <c r="K32" s="120">
        <v>19</v>
      </c>
    </row>
    <row r="33" spans="1:16" ht="14" thickBot="1" x14ac:dyDescent="0.2">
      <c r="A33" s="59">
        <v>28</v>
      </c>
      <c r="B33" s="11"/>
      <c r="C33" s="78" t="str">
        <f>IF(B33="","",(B33/B45))</f>
        <v/>
      </c>
      <c r="D33" s="79" t="e">
        <f>LOOKUP(C33,J7:J19,I7:I19)</f>
        <v>#N/A</v>
      </c>
      <c r="E33" s="27"/>
      <c r="F33" s="62" t="s">
        <v>73</v>
      </c>
      <c r="G33" s="21" t="e">
        <f t="shared" si="0"/>
        <v>#N/A</v>
      </c>
      <c r="H33" s="13"/>
      <c r="I33" s="117" t="s">
        <v>40</v>
      </c>
      <c r="J33" s="120">
        <v>20</v>
      </c>
      <c r="K33" s="120">
        <v>20</v>
      </c>
    </row>
    <row r="34" spans="1:16" ht="14" thickBot="1" x14ac:dyDescent="0.2">
      <c r="A34" s="59">
        <v>29</v>
      </c>
      <c r="B34" s="11"/>
      <c r="C34" s="78" t="str">
        <f>IF(B34="","",(B34/B45))</f>
        <v/>
      </c>
      <c r="D34" s="79" t="e">
        <f>LOOKUP(C34,J7:J19,I7:I19)</f>
        <v>#N/A</v>
      </c>
      <c r="E34" s="27"/>
      <c r="F34" s="62" t="s">
        <v>73</v>
      </c>
      <c r="G34" s="21" t="e">
        <f t="shared" si="0"/>
        <v>#N/A</v>
      </c>
      <c r="H34" s="13"/>
      <c r="I34" s="117" t="s">
        <v>14</v>
      </c>
      <c r="J34" s="120">
        <v>21</v>
      </c>
      <c r="K34" s="120">
        <v>21</v>
      </c>
    </row>
    <row r="35" spans="1:16" ht="14" thickBot="1" x14ac:dyDescent="0.2">
      <c r="A35" s="59">
        <v>30</v>
      </c>
      <c r="B35" s="11"/>
      <c r="C35" s="78" t="str">
        <f>IF(B35="","",(B35/B45))</f>
        <v/>
      </c>
      <c r="D35" s="79" t="e">
        <f>LOOKUP(C35,J7:J19,I7:I19)</f>
        <v>#N/A</v>
      </c>
      <c r="E35" s="27"/>
      <c r="F35" s="62" t="s">
        <v>73</v>
      </c>
      <c r="G35" s="21" t="e">
        <f t="shared" si="0"/>
        <v>#N/A</v>
      </c>
      <c r="H35" s="13"/>
      <c r="I35" s="117" t="s">
        <v>13</v>
      </c>
      <c r="J35" s="120">
        <v>22</v>
      </c>
      <c r="K35" s="120">
        <v>24</v>
      </c>
    </row>
    <row r="36" spans="1:16" ht="14" thickBot="1" x14ac:dyDescent="0.2">
      <c r="A36" s="59">
        <v>31</v>
      </c>
      <c r="B36" s="11"/>
      <c r="C36" s="78" t="str">
        <f>IF(B36="","",(B36/B45))</f>
        <v/>
      </c>
      <c r="D36" s="79" t="e">
        <f>LOOKUP(C36,J7:J19,I7:I19)</f>
        <v>#N/A</v>
      </c>
      <c r="E36" s="27"/>
      <c r="F36" s="62" t="s">
        <v>73</v>
      </c>
      <c r="G36" s="21" t="e">
        <f t="shared" si="0"/>
        <v>#N/A</v>
      </c>
      <c r="H36" s="13"/>
      <c r="I36" s="117" t="s">
        <v>22</v>
      </c>
      <c r="J36" s="120">
        <v>25</v>
      </c>
      <c r="K36" s="120">
        <v>25</v>
      </c>
    </row>
    <row r="37" spans="1:16" ht="14" thickBot="1" x14ac:dyDescent="0.2">
      <c r="A37" s="59">
        <v>32</v>
      </c>
      <c r="B37" s="11"/>
      <c r="C37" s="78" t="str">
        <f>IF(B37="","",(B37/B45))</f>
        <v/>
      </c>
      <c r="D37" s="79" t="e">
        <f>LOOKUP(C37,J7:J19,I7:I19)</f>
        <v>#N/A</v>
      </c>
      <c r="E37" s="27"/>
      <c r="F37" s="62" t="s">
        <v>73</v>
      </c>
      <c r="G37" s="21" t="e">
        <f t="shared" si="0"/>
        <v>#N/A</v>
      </c>
      <c r="H37" s="13"/>
      <c r="I37" s="117" t="s">
        <v>23</v>
      </c>
      <c r="J37" s="120">
        <v>26</v>
      </c>
      <c r="K37" s="120">
        <v>26</v>
      </c>
      <c r="M37" s="13"/>
      <c r="N37" s="13"/>
      <c r="O37" s="13"/>
      <c r="P37" s="13"/>
    </row>
    <row r="38" spans="1:16" ht="14" thickBot="1" x14ac:dyDescent="0.2">
      <c r="A38" s="59">
        <v>33</v>
      </c>
      <c r="B38" s="11"/>
      <c r="C38" s="78" t="str">
        <f>IF(B38="","",(B38/B45))</f>
        <v/>
      </c>
      <c r="D38" s="79" t="e">
        <f>LOOKUP(C38,J7:J19,I7:I19)</f>
        <v>#N/A</v>
      </c>
      <c r="E38" s="27"/>
      <c r="F38" s="62" t="s">
        <v>73</v>
      </c>
      <c r="G38" s="21" t="e">
        <f t="shared" si="0"/>
        <v>#N/A</v>
      </c>
      <c r="H38" s="13"/>
      <c r="I38" s="117" t="s">
        <v>12</v>
      </c>
      <c r="J38" s="120">
        <v>27</v>
      </c>
      <c r="K38" s="120">
        <v>29</v>
      </c>
      <c r="L38" s="13"/>
      <c r="M38" s="13"/>
      <c r="N38" s="13"/>
      <c r="O38" s="13"/>
      <c r="P38" s="13"/>
    </row>
    <row r="39" spans="1:16" ht="14" thickBot="1" x14ac:dyDescent="0.2">
      <c r="A39" s="59">
        <v>34</v>
      </c>
      <c r="B39" s="11"/>
      <c r="C39" s="78" t="str">
        <f>IF(B39="","",(B39/B45))</f>
        <v/>
      </c>
      <c r="D39" s="79" t="e">
        <f>LOOKUP(C39,J7:J19,I7:I19)</f>
        <v>#N/A</v>
      </c>
      <c r="E39" s="27"/>
      <c r="F39" s="62" t="s">
        <v>73</v>
      </c>
      <c r="G39" s="21" t="e">
        <f t="shared" si="0"/>
        <v>#N/A</v>
      </c>
      <c r="H39" s="13"/>
      <c r="I39" s="117" t="s">
        <v>24</v>
      </c>
      <c r="J39" s="120">
        <v>30</v>
      </c>
      <c r="K39" s="120">
        <v>30</v>
      </c>
      <c r="L39" s="13"/>
      <c r="M39" s="13"/>
      <c r="N39" s="13"/>
      <c r="O39" s="13"/>
      <c r="P39" s="13"/>
    </row>
    <row r="40" spans="1:16" ht="14" thickBot="1" x14ac:dyDescent="0.2">
      <c r="A40" s="60">
        <v>35</v>
      </c>
      <c r="B40" s="12"/>
      <c r="C40" s="80" t="str">
        <f>IF(B40="","",(B40/B45))</f>
        <v/>
      </c>
      <c r="D40" s="81" t="e">
        <f>LOOKUP(C40,J7:J19,I7:I19)</f>
        <v>#N/A</v>
      </c>
      <c r="E40" s="58"/>
      <c r="F40" s="63" t="s">
        <v>73</v>
      </c>
      <c r="G40" s="22" t="e">
        <f t="shared" si="0"/>
        <v>#N/A</v>
      </c>
      <c r="H40" s="13"/>
      <c r="I40" s="82" t="s">
        <v>72</v>
      </c>
      <c r="J40" s="13"/>
      <c r="K40" s="13"/>
      <c r="L40" s="13"/>
      <c r="M40" s="13"/>
      <c r="N40" s="13"/>
      <c r="O40" s="13"/>
      <c r="P40" s="13"/>
    </row>
    <row r="41" spans="1:16" ht="14" thickBot="1" x14ac:dyDescent="0.2">
      <c r="C41"/>
      <c r="D41"/>
      <c r="E41"/>
      <c r="G41"/>
    </row>
    <row r="42" spans="1:16" ht="13.5" customHeight="1" thickBot="1" x14ac:dyDescent="0.2">
      <c r="A42" s="126" t="s">
        <v>46</v>
      </c>
      <c r="B42" s="127"/>
      <c r="F42" s="126" t="s">
        <v>37</v>
      </c>
      <c r="G42" s="128"/>
    </row>
    <row r="43" spans="1:16" ht="12.75" customHeight="1" thickBot="1" x14ac:dyDescent="0.2">
      <c r="A43" s="8"/>
      <c r="B43" s="20" t="s">
        <v>44</v>
      </c>
      <c r="C43" s="25" t="s">
        <v>42</v>
      </c>
      <c r="D43" s="26" t="s">
        <v>41</v>
      </c>
      <c r="E43" s="33"/>
      <c r="F43" s="34"/>
      <c r="G43" s="20" t="s">
        <v>44</v>
      </c>
      <c r="H43" s="25" t="s">
        <v>42</v>
      </c>
      <c r="I43" s="26" t="s">
        <v>41</v>
      </c>
    </row>
    <row r="44" spans="1:16" ht="29" customHeight="1" thickBot="1" x14ac:dyDescent="0.2">
      <c r="A44" s="53" t="s">
        <v>3</v>
      </c>
      <c r="B44" s="9"/>
      <c r="C44" s="35" t="s">
        <v>43</v>
      </c>
      <c r="D44" s="36" t="s">
        <v>43</v>
      </c>
      <c r="E44" s="31"/>
      <c r="F44" s="51" t="s">
        <v>4</v>
      </c>
      <c r="G44" s="10"/>
      <c r="H44" s="50" t="s">
        <v>43</v>
      </c>
      <c r="I44" s="36" t="s">
        <v>43</v>
      </c>
      <c r="K44" s="129" t="s">
        <v>65</v>
      </c>
      <c r="L44" s="130"/>
      <c r="M44" s="130"/>
      <c r="N44" s="131"/>
    </row>
    <row r="45" spans="1:16" ht="33" customHeight="1" thickBot="1" x14ac:dyDescent="0.2">
      <c r="A45" s="54" t="s">
        <v>36</v>
      </c>
      <c r="B45" s="15"/>
      <c r="C45" s="37" t="e">
        <f>(B45/B45)</f>
        <v>#DIV/0!</v>
      </c>
      <c r="D45" s="38" t="e">
        <f>LOOKUP(C45,J7:J19,I7:I19)</f>
        <v>#DIV/0!</v>
      </c>
      <c r="E45" s="32"/>
      <c r="F45" s="52" t="s">
        <v>29</v>
      </c>
      <c r="G45" s="14"/>
      <c r="H45" s="48" t="e">
        <f>(G45/G45)</f>
        <v>#DIV/0!</v>
      </c>
      <c r="I45" s="36" t="e">
        <f>LOOKUP(H45,J7:J19,I7:I19)</f>
        <v>#DIV/0!</v>
      </c>
      <c r="K45" s="113" t="s">
        <v>63</v>
      </c>
      <c r="L45" s="114"/>
      <c r="M45" s="114"/>
      <c r="N45" s="115"/>
    </row>
    <row r="46" spans="1:16" ht="27.75" customHeight="1" thickBot="1" x14ac:dyDescent="0.2">
      <c r="A46" s="55" t="s">
        <v>45</v>
      </c>
      <c r="B46" s="41" t="e">
        <f>MEDIAN(B6:B40)</f>
        <v>#NUM!</v>
      </c>
      <c r="C46" s="39" t="e">
        <f>MEDIAN(C6:C40)</f>
        <v>#NUM!</v>
      </c>
      <c r="D46" s="36" t="e">
        <f>LOOKUP(C46,J7:J19,I7:I19)</f>
        <v>#NUM!</v>
      </c>
      <c r="E46" s="31"/>
      <c r="F46" s="55" t="s">
        <v>61</v>
      </c>
      <c r="G46" s="47" t="e">
        <f>MEDIAN(F6:F40)</f>
        <v>#NUM!</v>
      </c>
      <c r="H46" s="48" t="e">
        <f>(G46/G45)</f>
        <v>#NUM!</v>
      </c>
      <c r="I46" s="36" t="e">
        <f>LOOKUP(H46,J7:J19,I7:I19)</f>
        <v>#NUM!</v>
      </c>
      <c r="K46" s="107" t="s">
        <v>64</v>
      </c>
      <c r="L46" s="108"/>
      <c r="M46" s="108"/>
      <c r="N46" s="109"/>
    </row>
    <row r="47" spans="1:16" ht="29" thickBot="1" x14ac:dyDescent="0.2">
      <c r="A47" s="55" t="s">
        <v>47</v>
      </c>
      <c r="B47" s="42" t="e">
        <f>AVERAGE(B6:B40)</f>
        <v>#DIV/0!</v>
      </c>
      <c r="C47" s="40" t="e">
        <f>AVERAGE(C6:C31)</f>
        <v>#DIV/0!</v>
      </c>
      <c r="D47" s="36" t="e">
        <f>LOOKUP(C47,J7:J19,I7:I19)</f>
        <v>#DIV/0!</v>
      </c>
      <c r="E47" s="31"/>
      <c r="F47" s="55" t="s">
        <v>62</v>
      </c>
      <c r="G47" s="49" t="e">
        <f>AVERAGE( F6:F40)</f>
        <v>#DIV/0!</v>
      </c>
      <c r="H47" s="48" t="e">
        <f>(G47/G45)</f>
        <v>#DIV/0!</v>
      </c>
      <c r="I47" s="36" t="e">
        <f>LOOKUP(H47,J7:J19,I7:I19)</f>
        <v>#DIV/0!</v>
      </c>
      <c r="K47" s="113" t="s">
        <v>66</v>
      </c>
      <c r="L47" s="114"/>
      <c r="M47" s="114"/>
      <c r="N47" s="115"/>
    </row>
    <row r="48" spans="1:16" s="82" customFormat="1" ht="12" customHeight="1" thickBot="1" x14ac:dyDescent="0.2">
      <c r="A48" s="89" t="s">
        <v>31</v>
      </c>
      <c r="B48" s="90" t="e">
        <f>STDEV(B6:B40)</f>
        <v>#DIV/0!</v>
      </c>
      <c r="C48" s="91" t="s">
        <v>43</v>
      </c>
      <c r="D48" s="92" t="s">
        <v>27</v>
      </c>
      <c r="E48" s="93"/>
      <c r="F48" s="89" t="s">
        <v>31</v>
      </c>
      <c r="G48" s="94" t="e">
        <f>STDEV(F6:F40)</f>
        <v>#DIV/0!</v>
      </c>
      <c r="H48" s="95" t="s">
        <v>43</v>
      </c>
      <c r="I48" s="92" t="s">
        <v>27</v>
      </c>
      <c r="K48" s="110" t="s">
        <v>67</v>
      </c>
      <c r="L48" s="111"/>
      <c r="M48" s="111"/>
      <c r="N48" s="112"/>
    </row>
    <row r="49" spans="1:11" ht="29" thickBot="1" x14ac:dyDescent="0.2">
      <c r="A49" s="56" t="s">
        <v>39</v>
      </c>
      <c r="B49" s="43" t="e">
        <f>QUARTILE(B6:B40,1)</f>
        <v>#NUM!</v>
      </c>
      <c r="C49" s="35" t="e">
        <f>(B49/B45)</f>
        <v>#NUM!</v>
      </c>
      <c r="D49" s="36" t="e">
        <f>LOOKUP(C49,J7:J19,I7:I19)</f>
        <v>#NUM!</v>
      </c>
      <c r="E49" s="31"/>
      <c r="F49" s="56" t="s">
        <v>39</v>
      </c>
      <c r="G49" s="47" t="e">
        <f>QUARTILE(F6:F40,1)</f>
        <v>#NUM!</v>
      </c>
      <c r="H49" s="48" t="e">
        <f>(G49/G45)</f>
        <v>#NUM!</v>
      </c>
      <c r="I49" s="36" t="e">
        <f>LOOKUP(H49,J7:J19,I7:I19)</f>
        <v>#NUM!</v>
      </c>
    </row>
    <row r="50" spans="1:11" ht="12" customHeight="1" thickBot="1" x14ac:dyDescent="0.2">
      <c r="A50" s="55" t="s">
        <v>33</v>
      </c>
      <c r="B50" s="44" t="e">
        <f>QUARTILE(B6:B40,3)</f>
        <v>#NUM!</v>
      </c>
      <c r="C50" s="35" t="e">
        <f>(B50/B45)</f>
        <v>#NUM!</v>
      </c>
      <c r="D50" s="36" t="e">
        <f>LOOKUP(C50,J7:J19,I7:I19)</f>
        <v>#NUM!</v>
      </c>
      <c r="E50" s="31"/>
      <c r="F50" s="55" t="s">
        <v>33</v>
      </c>
      <c r="G50" s="47" t="e">
        <f>QUARTILE(F6:F40,3)</f>
        <v>#NUM!</v>
      </c>
      <c r="H50" s="48" t="e">
        <f>(G50/G45)</f>
        <v>#NUM!</v>
      </c>
      <c r="I50" s="36" t="e">
        <f>LOOKUP(H50,J7:J19,I7:I19)</f>
        <v>#NUM!</v>
      </c>
      <c r="K50" s="82"/>
    </row>
    <row r="51" spans="1:11" s="82" customFormat="1" ht="12" customHeight="1" thickBot="1" x14ac:dyDescent="0.2">
      <c r="A51" s="96" t="s">
        <v>38</v>
      </c>
      <c r="B51" s="97" t="e">
        <f>(B53-B52)</f>
        <v>#NUM!</v>
      </c>
      <c r="C51" s="98"/>
      <c r="D51" s="92"/>
      <c r="E51" s="93"/>
      <c r="F51" s="96" t="s">
        <v>38</v>
      </c>
      <c r="G51" s="99" t="e">
        <f>(G53-G52)</f>
        <v>#NUM!</v>
      </c>
      <c r="H51" s="95"/>
      <c r="I51" s="92"/>
      <c r="K51"/>
    </row>
    <row r="52" spans="1:11" ht="12" customHeight="1" thickBot="1" x14ac:dyDescent="0.2">
      <c r="A52" s="55" t="s">
        <v>34</v>
      </c>
      <c r="B52" s="45" t="e">
        <f>QUARTILE(B6:B40,0)</f>
        <v>#NUM!</v>
      </c>
      <c r="C52" s="40" t="e">
        <f>(B52/B45)</f>
        <v>#NUM!</v>
      </c>
      <c r="D52" s="36" t="e">
        <f>LOOKUP(C52,J7:J19,I7:I19)</f>
        <v>#NUM!</v>
      </c>
      <c r="E52" s="31"/>
      <c r="F52" s="55" t="s">
        <v>34</v>
      </c>
      <c r="G52" s="47" t="e">
        <f>QUARTILE(F6:F40,0)</f>
        <v>#NUM!</v>
      </c>
      <c r="H52" s="48" t="e">
        <f>(G52/G45)</f>
        <v>#NUM!</v>
      </c>
      <c r="I52" s="36" t="e">
        <f>LOOKUP(H52,J7:J19,I7:I19)</f>
        <v>#NUM!</v>
      </c>
    </row>
    <row r="53" spans="1:11" ht="12" customHeight="1" thickBot="1" x14ac:dyDescent="0.2">
      <c r="A53" s="56" t="s">
        <v>35</v>
      </c>
      <c r="B53" s="46" t="e">
        <f>QUARTILE(B6:B40,4)</f>
        <v>#NUM!</v>
      </c>
      <c r="C53" s="35" t="e">
        <f>(B53/B45)</f>
        <v>#NUM!</v>
      </c>
      <c r="D53" s="36" t="e">
        <f>LOOKUP(C53,J7:J19,I7:I19)</f>
        <v>#NUM!</v>
      </c>
      <c r="E53" s="31"/>
      <c r="F53" s="56" t="s">
        <v>35</v>
      </c>
      <c r="G53" s="47" t="e">
        <f>QUARTILE(F6:F40,4)</f>
        <v>#NUM!</v>
      </c>
      <c r="H53" s="48" t="e">
        <f>(G53/G45)</f>
        <v>#NUM!</v>
      </c>
      <c r="I53" s="36" t="e">
        <f>LOOKUP(H53,J7:J19,I7:I19)</f>
        <v>#NUM!</v>
      </c>
    </row>
    <row r="54" spans="1:11" ht="14" thickBot="1" x14ac:dyDescent="0.2">
      <c r="A54" s="4"/>
      <c r="B54" s="5"/>
      <c r="C54" s="7"/>
      <c r="F54" s="1"/>
      <c r="H54" s="1"/>
    </row>
    <row r="55" spans="1:11" ht="14" thickBot="1" x14ac:dyDescent="0.2">
      <c r="A55" s="87" t="s">
        <v>28</v>
      </c>
      <c r="B55" s="88"/>
      <c r="C55" s="1">
        <f>COUNTIF(D6:D40,"A*")</f>
        <v>0</v>
      </c>
      <c r="D55" s="16" t="s">
        <v>50</v>
      </c>
      <c r="E55" s="16"/>
      <c r="G55" s="1">
        <f>COUNTIF(G6:G40,"A*")</f>
        <v>0</v>
      </c>
      <c r="H55" s="16" t="s">
        <v>50</v>
      </c>
    </row>
    <row r="56" spans="1:11" x14ac:dyDescent="0.15">
      <c r="C56" s="1">
        <f>COUNTIF(D6:D40,"B*")</f>
        <v>0</v>
      </c>
      <c r="D56" s="16" t="s">
        <v>51</v>
      </c>
      <c r="E56" s="16"/>
      <c r="G56" s="1">
        <f>COUNTIF(G6:G40,"B*")</f>
        <v>0</v>
      </c>
      <c r="H56" s="16" t="s">
        <v>51</v>
      </c>
    </row>
    <row r="57" spans="1:11" x14ac:dyDescent="0.15">
      <c r="C57" s="1">
        <f>COUNTIF(D6:D40,"C*")</f>
        <v>0</v>
      </c>
      <c r="D57" s="16" t="s">
        <v>52</v>
      </c>
      <c r="E57" s="16"/>
      <c r="G57" s="1">
        <f>COUNTIF(G6:G40,"C*")</f>
        <v>0</v>
      </c>
      <c r="H57" s="16" t="s">
        <v>52</v>
      </c>
    </row>
    <row r="58" spans="1:11" x14ac:dyDescent="0.15">
      <c r="C58" s="1">
        <f>COUNTIF(D6:D40,"D*")</f>
        <v>0</v>
      </c>
      <c r="D58" s="16" t="s">
        <v>53</v>
      </c>
      <c r="E58" s="16"/>
      <c r="G58" s="1">
        <f>COUNTIF(G6:G40,"D*")</f>
        <v>0</v>
      </c>
      <c r="H58" s="16" t="s">
        <v>53</v>
      </c>
    </row>
    <row r="59" spans="1:11" x14ac:dyDescent="0.15">
      <c r="C59" s="1">
        <f>COUNTIF(D6:D40,"F")</f>
        <v>0</v>
      </c>
      <c r="D59" s="16" t="s">
        <v>54</v>
      </c>
      <c r="E59" s="16"/>
      <c r="G59" s="1">
        <f>COUNTIF(G6:G40,"F")</f>
        <v>0</v>
      </c>
      <c r="H59" s="16" t="s">
        <v>54</v>
      </c>
    </row>
    <row r="60" spans="1:11" x14ac:dyDescent="0.15">
      <c r="C60"/>
    </row>
    <row r="61" spans="1:11" x14ac:dyDescent="0.15">
      <c r="C61"/>
    </row>
    <row r="62" spans="1:11" x14ac:dyDescent="0.15">
      <c r="C62"/>
    </row>
    <row r="63" spans="1:11" x14ac:dyDescent="0.15">
      <c r="C63"/>
    </row>
    <row r="64" spans="1:11" x14ac:dyDescent="0.15">
      <c r="C64"/>
    </row>
    <row r="65" spans="1:10" x14ac:dyDescent="0.15">
      <c r="C65"/>
    </row>
    <row r="66" spans="1:10" x14ac:dyDescent="0.15">
      <c r="C66"/>
    </row>
    <row r="77" spans="1:10" x14ac:dyDescent="0.15">
      <c r="A77" s="101" t="s">
        <v>59</v>
      </c>
      <c r="B77" s="101" t="s">
        <v>55</v>
      </c>
      <c r="C77" s="102" t="s">
        <v>56</v>
      </c>
      <c r="D77" s="103" t="s">
        <v>57</v>
      </c>
      <c r="E77" s="103" t="s">
        <v>58</v>
      </c>
      <c r="F77" s="101" t="s">
        <v>59</v>
      </c>
      <c r="G77" s="101" t="s">
        <v>55</v>
      </c>
      <c r="H77" s="102" t="s">
        <v>56</v>
      </c>
      <c r="I77" s="103" t="s">
        <v>57</v>
      </c>
      <c r="J77" s="103" t="s">
        <v>58</v>
      </c>
    </row>
    <row r="78" spans="1:10" x14ac:dyDescent="0.15">
      <c r="A78" s="104">
        <v>41892</v>
      </c>
      <c r="B78" s="105" t="e">
        <f>C49</f>
        <v>#NUM!</v>
      </c>
      <c r="C78" s="105" t="e">
        <f>C53</f>
        <v>#NUM!</v>
      </c>
      <c r="D78" s="105" t="e">
        <f>C52</f>
        <v>#NUM!</v>
      </c>
      <c r="E78" s="105" t="e">
        <f>C50</f>
        <v>#NUM!</v>
      </c>
      <c r="F78" s="104">
        <v>41892</v>
      </c>
      <c r="G78" s="105" t="e">
        <f>G49</f>
        <v>#NUM!</v>
      </c>
      <c r="H78" s="105" t="e">
        <f>G53</f>
        <v>#NUM!</v>
      </c>
      <c r="I78" s="105" t="e">
        <f>G52</f>
        <v>#NUM!</v>
      </c>
      <c r="J78" s="105" t="e">
        <f>G50</f>
        <v>#NUM!</v>
      </c>
    </row>
    <row r="79" spans="1:10" x14ac:dyDescent="0.15">
      <c r="B79" s="100"/>
    </row>
    <row r="96" spans="9:9" x14ac:dyDescent="0.15">
      <c r="I96" s="100"/>
    </row>
  </sheetData>
  <mergeCells count="6">
    <mergeCell ref="K44:N44"/>
    <mergeCell ref="J4:K4"/>
    <mergeCell ref="J5:K5"/>
    <mergeCell ref="J24:K25"/>
    <mergeCell ref="A42:B42"/>
    <mergeCell ref="F42:G42"/>
  </mergeCells>
  <pageMargins left="0.75" right="0.75" top="1" bottom="1" header="0.5" footer="0.5"/>
  <pageSetup scale="78" orientation="portrait" horizontalDpi="300" verticalDpi="300"/>
  <headerFooter>
    <oddFooter>&amp;RCreated by Elias Moo</oddFooter>
  </headerFooter>
  <drawing r:id="rId1"/>
  <legacy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96"/>
  <sheetViews>
    <sheetView topLeftCell="A63" workbookViewId="0">
      <selection activeCell="J84" sqref="J84"/>
    </sheetView>
  </sheetViews>
  <sheetFormatPr baseColWidth="10" defaultColWidth="8.83203125" defaultRowHeight="13" x14ac:dyDescent="0.15"/>
  <cols>
    <col min="1" max="1" width="10.83203125" customWidth="1"/>
    <col min="2" max="2" width="13.1640625" customWidth="1"/>
    <col min="3" max="3" width="13.1640625" style="6" customWidth="1"/>
    <col min="4" max="4" width="13.1640625" style="2" customWidth="1"/>
    <col min="5" max="5" width="6.1640625" style="2" customWidth="1"/>
    <col min="6" max="6" width="13.1640625" customWidth="1"/>
    <col min="7" max="7" width="13.1640625" style="3" customWidth="1"/>
    <col min="8" max="8" width="13.1640625" customWidth="1"/>
    <col min="9" max="9" width="15.1640625" customWidth="1"/>
    <col min="10" max="10" width="12" bestFit="1" customWidth="1"/>
    <col min="11" max="11" width="14.1640625" customWidth="1"/>
    <col min="12" max="12" width="12.1640625" customWidth="1"/>
    <col min="13" max="13" width="3.33203125" customWidth="1"/>
    <col min="14" max="14" width="8.6640625" customWidth="1"/>
    <col min="15" max="15" width="12" customWidth="1"/>
  </cols>
  <sheetData>
    <row r="1" spans="1:12" ht="16" x14ac:dyDescent="0.2">
      <c r="A1" s="106" t="s">
        <v>60</v>
      </c>
    </row>
    <row r="2" spans="1:12" ht="14" x14ac:dyDescent="0.15">
      <c r="A2" s="66" t="s">
        <v>5</v>
      </c>
      <c r="B2" s="69"/>
      <c r="C2" s="67" t="s">
        <v>6</v>
      </c>
      <c r="D2" s="70"/>
      <c r="E2" s="68"/>
      <c r="F2" s="66" t="s">
        <v>7</v>
      </c>
      <c r="G2" s="73"/>
      <c r="H2" s="66" t="s">
        <v>11</v>
      </c>
      <c r="I2" s="75"/>
    </row>
    <row r="3" spans="1:12" ht="15" thickBot="1" x14ac:dyDescent="0.2">
      <c r="A3" s="66" t="s">
        <v>8</v>
      </c>
      <c r="B3" s="72"/>
      <c r="C3" s="67" t="s">
        <v>9</v>
      </c>
      <c r="D3" s="71"/>
      <c r="E3" s="68"/>
      <c r="F3" s="66" t="s">
        <v>10</v>
      </c>
      <c r="G3" s="74"/>
      <c r="H3" s="66"/>
    </row>
    <row r="4" spans="1:12" ht="24" customHeight="1" thickBot="1" x14ac:dyDescent="0.2">
      <c r="J4" s="124" t="s">
        <v>68</v>
      </c>
      <c r="K4" s="125"/>
      <c r="L4" s="17"/>
    </row>
    <row r="5" spans="1:12" ht="18" customHeight="1" x14ac:dyDescent="0.15">
      <c r="A5" s="28" t="s">
        <v>48</v>
      </c>
      <c r="B5" s="29" t="s">
        <v>1</v>
      </c>
      <c r="C5" s="30" t="s">
        <v>30</v>
      </c>
      <c r="D5" s="61" t="s">
        <v>0</v>
      </c>
      <c r="E5" s="57"/>
      <c r="F5" s="64" t="s">
        <v>2</v>
      </c>
      <c r="G5" s="65" t="s">
        <v>32</v>
      </c>
      <c r="J5" s="122" t="s">
        <v>26</v>
      </c>
      <c r="K5" s="123"/>
      <c r="L5" s="17"/>
    </row>
    <row r="6" spans="1:12" ht="14" thickBot="1" x14ac:dyDescent="0.2">
      <c r="A6" s="59">
        <v>1</v>
      </c>
      <c r="B6" s="11"/>
      <c r="C6" s="78" t="str">
        <f>IF(B6="","",(B6/B45))</f>
        <v/>
      </c>
      <c r="D6" s="79" t="e">
        <f>LOOKUP(C6,J7:J19,I7:I19)</f>
        <v>#N/A</v>
      </c>
      <c r="E6" s="27"/>
      <c r="F6" s="62" t="s">
        <v>73</v>
      </c>
      <c r="G6" s="121" t="e">
        <f>LOOKUP(F6,$J$27:$J$39,$I$27:$I$39)</f>
        <v>#N/A</v>
      </c>
      <c r="J6" s="23" t="s">
        <v>49</v>
      </c>
      <c r="K6" s="24" t="s">
        <v>19</v>
      </c>
    </row>
    <row r="7" spans="1:12" ht="14" thickBot="1" x14ac:dyDescent="0.2">
      <c r="A7" s="59">
        <v>2</v>
      </c>
      <c r="B7" s="11"/>
      <c r="C7" s="78" t="str">
        <f>IF(B7="","",(B7/B45))</f>
        <v/>
      </c>
      <c r="D7" s="79" t="e">
        <f>LOOKUP(C7,J7:J19,I7:I19)</f>
        <v>#N/A</v>
      </c>
      <c r="E7" s="27"/>
      <c r="F7" s="62" t="s">
        <v>73</v>
      </c>
      <c r="G7" s="21" t="e">
        <f t="shared" ref="G7:G40" si="0">LOOKUP(F7,$J$27:$J$39,$I$27:$I$39)</f>
        <v>#N/A</v>
      </c>
      <c r="I7" s="76" t="s">
        <v>18</v>
      </c>
      <c r="J7" s="83">
        <v>0</v>
      </c>
      <c r="K7" s="84">
        <v>0.59489999999999998</v>
      </c>
      <c r="L7" s="18"/>
    </row>
    <row r="8" spans="1:12" ht="14" thickBot="1" x14ac:dyDescent="0.2">
      <c r="A8" s="59">
        <v>3</v>
      </c>
      <c r="B8" s="11"/>
      <c r="C8" s="78" t="str">
        <f>IF(B8="","",(B8/B45))</f>
        <v/>
      </c>
      <c r="D8" s="79" t="e">
        <f>LOOKUP(C8,J7:J19,I7:I19)</f>
        <v>#N/A</v>
      </c>
      <c r="E8" s="27"/>
      <c r="F8" s="62" t="s">
        <v>73</v>
      </c>
      <c r="G8" s="21" t="e">
        <f t="shared" si="0"/>
        <v>#N/A</v>
      </c>
      <c r="I8" s="77" t="s">
        <v>17</v>
      </c>
      <c r="J8" s="85">
        <v>0.59499999999999997</v>
      </c>
      <c r="K8" s="86">
        <v>0.6149</v>
      </c>
      <c r="L8" s="19"/>
    </row>
    <row r="9" spans="1:12" ht="14" thickBot="1" x14ac:dyDescent="0.2">
      <c r="A9" s="59">
        <v>4</v>
      </c>
      <c r="B9" s="11"/>
      <c r="C9" s="78" t="str">
        <f>IF(B9="","",(B9/B45))</f>
        <v/>
      </c>
      <c r="D9" s="79" t="e">
        <f>LOOKUP(C9,J7:J19,I7:I19)</f>
        <v>#N/A</v>
      </c>
      <c r="E9" s="27"/>
      <c r="F9" s="62" t="s">
        <v>73</v>
      </c>
      <c r="G9" s="21" t="e">
        <f t="shared" si="0"/>
        <v>#N/A</v>
      </c>
      <c r="I9" s="76" t="s">
        <v>16</v>
      </c>
      <c r="J9" s="83">
        <v>0.61499999999999999</v>
      </c>
      <c r="K9" s="84">
        <v>0.67490000000000006</v>
      </c>
      <c r="L9" s="18"/>
    </row>
    <row r="10" spans="1:12" ht="14" thickBot="1" x14ac:dyDescent="0.2">
      <c r="A10" s="59">
        <v>5</v>
      </c>
      <c r="B10" s="11"/>
      <c r="C10" s="78" t="str">
        <f>IF(B10="","",(B10/B45))</f>
        <v/>
      </c>
      <c r="D10" s="79" t="e">
        <f>LOOKUP(C10,J7:J19,I7:I19)</f>
        <v>#N/A</v>
      </c>
      <c r="E10" s="27"/>
      <c r="F10" s="62" t="s">
        <v>73</v>
      </c>
      <c r="G10" s="21" t="e">
        <f t="shared" si="0"/>
        <v>#N/A</v>
      </c>
      <c r="I10" s="77" t="s">
        <v>20</v>
      </c>
      <c r="J10" s="85">
        <v>0.67500000000000004</v>
      </c>
      <c r="K10" s="86">
        <v>0.69489999999999996</v>
      </c>
      <c r="L10" s="19"/>
    </row>
    <row r="11" spans="1:12" ht="14" thickBot="1" x14ac:dyDescent="0.2">
      <c r="A11" s="59">
        <v>6</v>
      </c>
      <c r="B11" s="11"/>
      <c r="C11" s="78" t="str">
        <f>IF(B11="","",(B11/B45))</f>
        <v/>
      </c>
      <c r="D11" s="79" t="e">
        <f>LOOKUP(C11,J7:J19,I7:I19)</f>
        <v>#N/A</v>
      </c>
      <c r="E11" s="27"/>
      <c r="F11" s="62" t="s">
        <v>73</v>
      </c>
      <c r="G11" s="21" t="e">
        <f t="shared" si="0"/>
        <v>#N/A</v>
      </c>
      <c r="I11" s="76" t="s">
        <v>21</v>
      </c>
      <c r="J11" s="83">
        <v>0.69499999999999995</v>
      </c>
      <c r="K11" s="84">
        <v>0.71489999999999998</v>
      </c>
      <c r="L11" s="18"/>
    </row>
    <row r="12" spans="1:12" ht="14" thickBot="1" x14ac:dyDescent="0.2">
      <c r="A12" s="59">
        <v>7</v>
      </c>
      <c r="B12" s="11"/>
      <c r="C12" s="78" t="str">
        <f>IF(B12="","",(B12/B45))</f>
        <v/>
      </c>
      <c r="D12" s="79" t="e">
        <f>LOOKUP(C12,J7:J19,I7:I19)</f>
        <v>#N/A</v>
      </c>
      <c r="E12" s="27"/>
      <c r="F12" s="62" t="s">
        <v>73</v>
      </c>
      <c r="G12" s="21" t="e">
        <f t="shared" si="0"/>
        <v>#N/A</v>
      </c>
      <c r="I12" s="76" t="s">
        <v>15</v>
      </c>
      <c r="J12" s="83">
        <v>0.71499999999999997</v>
      </c>
      <c r="K12" s="84">
        <v>0.77490000000000003</v>
      </c>
      <c r="L12" s="18"/>
    </row>
    <row r="13" spans="1:12" ht="14" thickBot="1" x14ac:dyDescent="0.2">
      <c r="A13" s="59">
        <v>8</v>
      </c>
      <c r="B13" s="11"/>
      <c r="C13" s="78" t="str">
        <f>IF(B13="","",(B13/B45))</f>
        <v/>
      </c>
      <c r="D13" s="79" t="e">
        <f>LOOKUP(C13,J7:J19,I7:I19)</f>
        <v>#N/A</v>
      </c>
      <c r="E13" s="27"/>
      <c r="F13" s="62" t="s">
        <v>73</v>
      </c>
      <c r="G13" s="21" t="e">
        <f t="shared" si="0"/>
        <v>#N/A</v>
      </c>
      <c r="I13" s="76" t="s">
        <v>40</v>
      </c>
      <c r="J13" s="83">
        <v>0.77500000000000002</v>
      </c>
      <c r="K13" s="84">
        <v>0.79490000000000005</v>
      </c>
      <c r="L13" s="18"/>
    </row>
    <row r="14" spans="1:12" ht="14" thickBot="1" x14ac:dyDescent="0.2">
      <c r="A14" s="59">
        <v>9</v>
      </c>
      <c r="B14" s="11"/>
      <c r="C14" s="78" t="str">
        <f>IF(B14="","",(B14/B45))</f>
        <v/>
      </c>
      <c r="D14" s="79" t="e">
        <f>LOOKUP(C14,J7:J19,I7:I19)</f>
        <v>#N/A</v>
      </c>
      <c r="E14" s="27"/>
      <c r="F14" s="62" t="s">
        <v>73</v>
      </c>
      <c r="G14" s="21" t="e">
        <f t="shared" si="0"/>
        <v>#N/A</v>
      </c>
      <c r="I14" s="76" t="s">
        <v>14</v>
      </c>
      <c r="J14" s="83">
        <v>0.79500000000000004</v>
      </c>
      <c r="K14" s="84">
        <v>0.81489999999999996</v>
      </c>
      <c r="L14" s="18"/>
    </row>
    <row r="15" spans="1:12" ht="14" thickBot="1" x14ac:dyDescent="0.2">
      <c r="A15" s="59">
        <v>10</v>
      </c>
      <c r="B15" s="11"/>
      <c r="C15" s="78" t="str">
        <f>IF(B15="","",(B15/B45))</f>
        <v/>
      </c>
      <c r="D15" s="79" t="e">
        <f>LOOKUP(C15,J7:J19,I7:I19)</f>
        <v>#N/A</v>
      </c>
      <c r="E15" s="27"/>
      <c r="F15" s="62" t="s">
        <v>73</v>
      </c>
      <c r="G15" s="21" t="e">
        <f t="shared" si="0"/>
        <v>#N/A</v>
      </c>
      <c r="I15" s="76" t="s">
        <v>13</v>
      </c>
      <c r="J15" s="83">
        <v>0.81499999999999995</v>
      </c>
      <c r="K15" s="84">
        <v>0.87490000000000001</v>
      </c>
      <c r="L15" s="18"/>
    </row>
    <row r="16" spans="1:12" ht="14" thickBot="1" x14ac:dyDescent="0.2">
      <c r="A16" s="59">
        <v>11</v>
      </c>
      <c r="B16" s="11"/>
      <c r="C16" s="78" t="str">
        <f>IF(B16="","",(B16/B45))</f>
        <v/>
      </c>
      <c r="D16" s="79" t="e">
        <f>LOOKUP(C16,J7:J19,I7:I19)</f>
        <v>#N/A</v>
      </c>
      <c r="E16" s="27"/>
      <c r="F16" s="62" t="s">
        <v>73</v>
      </c>
      <c r="G16" s="21" t="e">
        <f t="shared" si="0"/>
        <v>#N/A</v>
      </c>
      <c r="I16" s="76" t="s">
        <v>22</v>
      </c>
      <c r="J16" s="83">
        <v>0.875</v>
      </c>
      <c r="K16" s="84">
        <v>0.89490000000000003</v>
      </c>
      <c r="L16" s="18"/>
    </row>
    <row r="17" spans="1:12" ht="14" thickBot="1" x14ac:dyDescent="0.2">
      <c r="A17" s="59">
        <v>12</v>
      </c>
      <c r="B17" s="11"/>
      <c r="C17" s="78" t="str">
        <f>IF(B17="","",(B17/B45))</f>
        <v/>
      </c>
      <c r="D17" s="79" t="e">
        <f>LOOKUP(C17,J7:J19,I7:I19)</f>
        <v>#N/A</v>
      </c>
      <c r="E17" s="27"/>
      <c r="F17" s="62" t="s">
        <v>73</v>
      </c>
      <c r="G17" s="21" t="e">
        <f t="shared" si="0"/>
        <v>#N/A</v>
      </c>
      <c r="I17" s="76" t="s">
        <v>23</v>
      </c>
      <c r="J17" s="83">
        <v>0.89500000000000002</v>
      </c>
      <c r="K17" s="84">
        <v>0.91490000000000005</v>
      </c>
      <c r="L17" s="18"/>
    </row>
    <row r="18" spans="1:12" ht="14" thickBot="1" x14ac:dyDescent="0.2">
      <c r="A18" s="59">
        <v>13</v>
      </c>
      <c r="B18" s="11"/>
      <c r="C18" s="78" t="str">
        <f>IF(B18="","",(B18/B45))</f>
        <v/>
      </c>
      <c r="D18" s="79" t="e">
        <f>LOOKUP(C18,J7:J19,I7:I19)</f>
        <v>#N/A</v>
      </c>
      <c r="E18" s="27"/>
      <c r="F18" s="62" t="s">
        <v>73</v>
      </c>
      <c r="G18" s="21" t="e">
        <f t="shared" si="0"/>
        <v>#N/A</v>
      </c>
      <c r="I18" s="76" t="s">
        <v>12</v>
      </c>
      <c r="J18" s="83">
        <v>0.91500000000000004</v>
      </c>
      <c r="K18" s="84">
        <v>0.9849</v>
      </c>
      <c r="L18" s="18"/>
    </row>
    <row r="19" spans="1:12" ht="14" thickBot="1" x14ac:dyDescent="0.2">
      <c r="A19" s="59">
        <v>14</v>
      </c>
      <c r="B19" s="11"/>
      <c r="C19" s="78" t="str">
        <f>IF(B19="","",(B19/B45))</f>
        <v/>
      </c>
      <c r="D19" s="79" t="e">
        <f>LOOKUP(C19,J7:J19,I7:I19)</f>
        <v>#N/A</v>
      </c>
      <c r="E19" s="27"/>
      <c r="F19" s="62" t="s">
        <v>73</v>
      </c>
      <c r="G19" s="21" t="e">
        <f t="shared" si="0"/>
        <v>#N/A</v>
      </c>
      <c r="I19" s="76" t="s">
        <v>24</v>
      </c>
      <c r="J19" s="83">
        <v>0.98499999999999999</v>
      </c>
      <c r="K19" s="84">
        <v>1</v>
      </c>
      <c r="L19" s="18"/>
    </row>
    <row r="20" spans="1:12" x14ac:dyDescent="0.15">
      <c r="A20" s="59">
        <v>15</v>
      </c>
      <c r="B20" s="11"/>
      <c r="C20" s="78" t="str">
        <f>IF(B20="","",(B20/B45))</f>
        <v/>
      </c>
      <c r="D20" s="79" t="e">
        <f>LOOKUP(C20,J7:J19,I7:I19)</f>
        <v>#N/A</v>
      </c>
      <c r="E20" s="27"/>
      <c r="F20" s="62" t="s">
        <v>73</v>
      </c>
      <c r="G20" s="21" t="e">
        <f t="shared" si="0"/>
        <v>#N/A</v>
      </c>
      <c r="I20" s="82" t="s">
        <v>25</v>
      </c>
    </row>
    <row r="21" spans="1:12" x14ac:dyDescent="0.15">
      <c r="A21" s="59">
        <v>16</v>
      </c>
      <c r="B21" s="11"/>
      <c r="C21" s="78" t="str">
        <f>IF(B21="","",(B21/B45))</f>
        <v/>
      </c>
      <c r="D21" s="79" t="e">
        <f>LOOKUP(C21,J7:J19,I7:I19)</f>
        <v>#N/A</v>
      </c>
      <c r="E21" s="27"/>
      <c r="F21" s="62" t="s">
        <v>73</v>
      </c>
      <c r="G21" s="21" t="e">
        <f t="shared" si="0"/>
        <v>#N/A</v>
      </c>
    </row>
    <row r="22" spans="1:12" ht="12" customHeight="1" x14ac:dyDescent="0.15">
      <c r="A22" s="59">
        <v>17</v>
      </c>
      <c r="B22" s="11"/>
      <c r="C22" s="78" t="str">
        <f>IF(B22="","",(B22/B45))</f>
        <v/>
      </c>
      <c r="D22" s="79" t="e">
        <f>LOOKUP(C22,J7:J19,I7:I19)</f>
        <v>#N/A</v>
      </c>
      <c r="E22" s="27"/>
      <c r="F22" s="62" t="s">
        <v>73</v>
      </c>
      <c r="G22" s="21" t="e">
        <f t="shared" si="0"/>
        <v>#N/A</v>
      </c>
    </row>
    <row r="23" spans="1:12" ht="14" thickBot="1" x14ac:dyDescent="0.2">
      <c r="A23" s="59">
        <v>18</v>
      </c>
      <c r="B23" s="11"/>
      <c r="C23" s="78" t="str">
        <f>IF(B23="","",(B23/B45))</f>
        <v/>
      </c>
      <c r="D23" s="79" t="e">
        <f>LOOKUP(C23,J7:J19,I7:I19)</f>
        <v>#N/A</v>
      </c>
      <c r="E23" s="27"/>
      <c r="F23" s="62" t="s">
        <v>73</v>
      </c>
      <c r="G23" s="21" t="e">
        <f t="shared" si="0"/>
        <v>#N/A</v>
      </c>
    </row>
    <row r="24" spans="1:12" x14ac:dyDescent="0.15">
      <c r="A24" s="59">
        <v>19</v>
      </c>
      <c r="B24" s="11"/>
      <c r="C24" s="78" t="str">
        <f>IF(B24="","",(B24/B45))</f>
        <v/>
      </c>
      <c r="D24" s="79" t="e">
        <f>LOOKUP(C24,J7:J19,I7:I19)</f>
        <v>#N/A</v>
      </c>
      <c r="E24" s="27"/>
      <c r="F24" s="62" t="s">
        <v>73</v>
      </c>
      <c r="G24" s="21" t="e">
        <f t="shared" si="0"/>
        <v>#N/A</v>
      </c>
      <c r="J24" s="132" t="s">
        <v>69</v>
      </c>
      <c r="K24" s="133"/>
    </row>
    <row r="25" spans="1:12" ht="14" thickBot="1" x14ac:dyDescent="0.2">
      <c r="A25" s="59">
        <v>20</v>
      </c>
      <c r="B25" s="11"/>
      <c r="C25" s="78" t="str">
        <f>IF(B25="","",(B25/B45))</f>
        <v/>
      </c>
      <c r="D25" s="79" t="e">
        <f>LOOKUP(C25,J7:J19,I7:I19)</f>
        <v>#N/A</v>
      </c>
      <c r="E25" s="27"/>
      <c r="F25" s="62" t="s">
        <v>73</v>
      </c>
      <c r="G25" s="21" t="e">
        <f t="shared" si="0"/>
        <v>#N/A</v>
      </c>
      <c r="J25" s="134"/>
      <c r="K25" s="135"/>
    </row>
    <row r="26" spans="1:12" ht="14" thickBot="1" x14ac:dyDescent="0.2">
      <c r="A26" s="59">
        <v>21</v>
      </c>
      <c r="B26" s="11"/>
      <c r="C26" s="78" t="str">
        <f>IF(B26="","",(B26/B45))</f>
        <v/>
      </c>
      <c r="D26" s="79" t="e">
        <f>LOOKUP(C26,J7:J19,I7:I19)</f>
        <v>#N/A</v>
      </c>
      <c r="E26" s="27"/>
      <c r="F26" s="62" t="s">
        <v>73</v>
      </c>
      <c r="G26" s="21" t="e">
        <f t="shared" si="0"/>
        <v>#N/A</v>
      </c>
      <c r="J26" s="116" t="s">
        <v>70</v>
      </c>
      <c r="K26" s="116" t="s">
        <v>71</v>
      </c>
    </row>
    <row r="27" spans="1:12" ht="14" thickBot="1" x14ac:dyDescent="0.2">
      <c r="A27" s="59">
        <v>22</v>
      </c>
      <c r="B27" s="11"/>
      <c r="C27" s="78" t="str">
        <f>IF(B27="","",(B27/B45))</f>
        <v/>
      </c>
      <c r="D27" s="79" t="e">
        <f>LOOKUP(C27,J7:J19,I7:I19)</f>
        <v>#N/A</v>
      </c>
      <c r="E27" s="27"/>
      <c r="F27" s="62" t="s">
        <v>73</v>
      </c>
      <c r="G27" s="21" t="e">
        <f t="shared" si="0"/>
        <v>#N/A</v>
      </c>
      <c r="I27" s="117" t="s">
        <v>18</v>
      </c>
      <c r="J27" s="118">
        <v>0</v>
      </c>
      <c r="K27" s="118">
        <v>10</v>
      </c>
    </row>
    <row r="28" spans="1:12" ht="14" thickBot="1" x14ac:dyDescent="0.2">
      <c r="A28" s="59">
        <v>23</v>
      </c>
      <c r="B28" s="11"/>
      <c r="C28" s="78" t="str">
        <f>IF(B28="","",(B28/B45))</f>
        <v/>
      </c>
      <c r="D28" s="79" t="e">
        <f>LOOKUP(C28,J7:J19,I7:I19)</f>
        <v>#N/A</v>
      </c>
      <c r="E28" s="27"/>
      <c r="F28" s="62" t="s">
        <v>73</v>
      </c>
      <c r="G28" s="21" t="e">
        <f t="shared" si="0"/>
        <v>#N/A</v>
      </c>
      <c r="I28" s="119" t="s">
        <v>17</v>
      </c>
      <c r="J28" s="118">
        <v>11</v>
      </c>
      <c r="K28" s="118">
        <v>11</v>
      </c>
    </row>
    <row r="29" spans="1:12" ht="14" thickBot="1" x14ac:dyDescent="0.2">
      <c r="A29" s="59">
        <v>24</v>
      </c>
      <c r="B29" s="11"/>
      <c r="C29" s="78" t="str">
        <f>IF(B29="","",(B29/B45))</f>
        <v/>
      </c>
      <c r="D29" s="79" t="e">
        <f>LOOKUP(C29,J7:J19,I7:I19)</f>
        <v>#N/A</v>
      </c>
      <c r="E29" s="27"/>
      <c r="F29" s="62" t="s">
        <v>73</v>
      </c>
      <c r="G29" s="21" t="e">
        <f t="shared" si="0"/>
        <v>#N/A</v>
      </c>
      <c r="I29" s="117" t="s">
        <v>16</v>
      </c>
      <c r="J29" s="118">
        <v>12</v>
      </c>
      <c r="K29" s="118">
        <v>14</v>
      </c>
    </row>
    <row r="30" spans="1:12" ht="14" thickBot="1" x14ac:dyDescent="0.2">
      <c r="A30" s="59">
        <v>25</v>
      </c>
      <c r="B30" s="11"/>
      <c r="C30" s="78" t="str">
        <f>IF(B30="","",(B30/B45))</f>
        <v/>
      </c>
      <c r="D30" s="79" t="e">
        <f>LOOKUP(C30,J7:J19,I7:I19)</f>
        <v>#N/A</v>
      </c>
      <c r="E30" s="27"/>
      <c r="F30" s="62" t="s">
        <v>73</v>
      </c>
      <c r="G30" s="21" t="e">
        <f t="shared" si="0"/>
        <v>#N/A</v>
      </c>
      <c r="I30" s="119" t="s">
        <v>20</v>
      </c>
      <c r="J30" s="118">
        <v>15</v>
      </c>
      <c r="K30" s="118">
        <v>15</v>
      </c>
    </row>
    <row r="31" spans="1:12" ht="14" thickBot="1" x14ac:dyDescent="0.2">
      <c r="A31" s="59">
        <v>26</v>
      </c>
      <c r="B31" s="11"/>
      <c r="C31" s="78" t="str">
        <f>IF(B31="","",(B31/B45))</f>
        <v/>
      </c>
      <c r="D31" s="79" t="e">
        <f>LOOKUP(C31,J7:J19,I7:I19)</f>
        <v>#N/A</v>
      </c>
      <c r="E31" s="27"/>
      <c r="F31" s="62" t="s">
        <v>73</v>
      </c>
      <c r="G31" s="21" t="e">
        <f t="shared" si="0"/>
        <v>#N/A</v>
      </c>
      <c r="I31" s="117" t="s">
        <v>21</v>
      </c>
      <c r="J31" s="118">
        <v>16</v>
      </c>
      <c r="K31" s="118">
        <v>16</v>
      </c>
    </row>
    <row r="32" spans="1:12" ht="14" thickBot="1" x14ac:dyDescent="0.2">
      <c r="A32" s="59">
        <v>27</v>
      </c>
      <c r="B32" s="11"/>
      <c r="C32" s="78" t="str">
        <f>IF(B32="","",(B32/B45))</f>
        <v/>
      </c>
      <c r="D32" s="79" t="e">
        <f>LOOKUP(C32,J7:J19,I7:I19)</f>
        <v>#N/A</v>
      </c>
      <c r="E32" s="27"/>
      <c r="F32" s="62" t="s">
        <v>73</v>
      </c>
      <c r="G32" s="21" t="e">
        <f t="shared" si="0"/>
        <v>#N/A</v>
      </c>
      <c r="H32" s="13"/>
      <c r="I32" s="117" t="s">
        <v>15</v>
      </c>
      <c r="J32" s="120">
        <v>17</v>
      </c>
      <c r="K32" s="120">
        <v>19</v>
      </c>
    </row>
    <row r="33" spans="1:16" ht="14" thickBot="1" x14ac:dyDescent="0.2">
      <c r="A33" s="59">
        <v>28</v>
      </c>
      <c r="B33" s="11"/>
      <c r="C33" s="78" t="str">
        <f>IF(B33="","",(B33/B45))</f>
        <v/>
      </c>
      <c r="D33" s="79" t="e">
        <f>LOOKUP(C33,J7:J19,I7:I19)</f>
        <v>#N/A</v>
      </c>
      <c r="E33" s="27"/>
      <c r="F33" s="62" t="s">
        <v>73</v>
      </c>
      <c r="G33" s="21" t="e">
        <f t="shared" si="0"/>
        <v>#N/A</v>
      </c>
      <c r="H33" s="13"/>
      <c r="I33" s="117" t="s">
        <v>40</v>
      </c>
      <c r="J33" s="120">
        <v>20</v>
      </c>
      <c r="K33" s="120">
        <v>20</v>
      </c>
    </row>
    <row r="34" spans="1:16" ht="14" thickBot="1" x14ac:dyDescent="0.2">
      <c r="A34" s="59">
        <v>29</v>
      </c>
      <c r="B34" s="11"/>
      <c r="C34" s="78" t="str">
        <f>IF(B34="","",(B34/B45))</f>
        <v/>
      </c>
      <c r="D34" s="79" t="e">
        <f>LOOKUP(C34,J7:J19,I7:I19)</f>
        <v>#N/A</v>
      </c>
      <c r="E34" s="27"/>
      <c r="F34" s="62" t="s">
        <v>73</v>
      </c>
      <c r="G34" s="21" t="e">
        <f t="shared" si="0"/>
        <v>#N/A</v>
      </c>
      <c r="H34" s="13"/>
      <c r="I34" s="117" t="s">
        <v>14</v>
      </c>
      <c r="J34" s="120">
        <v>21</v>
      </c>
      <c r="K34" s="120">
        <v>21</v>
      </c>
    </row>
    <row r="35" spans="1:16" ht="14" thickBot="1" x14ac:dyDescent="0.2">
      <c r="A35" s="59">
        <v>30</v>
      </c>
      <c r="B35" s="11"/>
      <c r="C35" s="78" t="str">
        <f>IF(B35="","",(B35/B45))</f>
        <v/>
      </c>
      <c r="D35" s="79" t="e">
        <f>LOOKUP(C35,J7:J19,I7:I19)</f>
        <v>#N/A</v>
      </c>
      <c r="E35" s="27"/>
      <c r="F35" s="62" t="s">
        <v>73</v>
      </c>
      <c r="G35" s="21" t="e">
        <f t="shared" si="0"/>
        <v>#N/A</v>
      </c>
      <c r="H35" s="13"/>
      <c r="I35" s="117" t="s">
        <v>13</v>
      </c>
      <c r="J35" s="120">
        <v>22</v>
      </c>
      <c r="K35" s="120">
        <v>24</v>
      </c>
    </row>
    <row r="36" spans="1:16" ht="14" thickBot="1" x14ac:dyDescent="0.2">
      <c r="A36" s="59">
        <v>31</v>
      </c>
      <c r="B36" s="11"/>
      <c r="C36" s="78" t="str">
        <f>IF(B36="","",(B36/B45))</f>
        <v/>
      </c>
      <c r="D36" s="79" t="e">
        <f>LOOKUP(C36,J7:J19,I7:I19)</f>
        <v>#N/A</v>
      </c>
      <c r="E36" s="27"/>
      <c r="F36" s="62" t="s">
        <v>73</v>
      </c>
      <c r="G36" s="21" t="e">
        <f t="shared" si="0"/>
        <v>#N/A</v>
      </c>
      <c r="H36" s="13"/>
      <c r="I36" s="117" t="s">
        <v>22</v>
      </c>
      <c r="J36" s="120">
        <v>25</v>
      </c>
      <c r="K36" s="120">
        <v>25</v>
      </c>
    </row>
    <row r="37" spans="1:16" ht="14" thickBot="1" x14ac:dyDescent="0.2">
      <c r="A37" s="59">
        <v>32</v>
      </c>
      <c r="B37" s="11"/>
      <c r="C37" s="78" t="str">
        <f>IF(B37="","",(B37/B45))</f>
        <v/>
      </c>
      <c r="D37" s="79" t="e">
        <f>LOOKUP(C37,J7:J19,I7:I19)</f>
        <v>#N/A</v>
      </c>
      <c r="E37" s="27"/>
      <c r="F37" s="62" t="s">
        <v>73</v>
      </c>
      <c r="G37" s="21" t="e">
        <f t="shared" si="0"/>
        <v>#N/A</v>
      </c>
      <c r="H37" s="13"/>
      <c r="I37" s="117" t="s">
        <v>23</v>
      </c>
      <c r="J37" s="120">
        <v>26</v>
      </c>
      <c r="K37" s="120">
        <v>26</v>
      </c>
      <c r="M37" s="13"/>
      <c r="N37" s="13"/>
      <c r="O37" s="13"/>
      <c r="P37" s="13"/>
    </row>
    <row r="38" spans="1:16" ht="14" thickBot="1" x14ac:dyDescent="0.2">
      <c r="A38" s="59">
        <v>33</v>
      </c>
      <c r="B38" s="11"/>
      <c r="C38" s="78" t="str">
        <f>IF(B38="","",(B38/B45))</f>
        <v/>
      </c>
      <c r="D38" s="79" t="e">
        <f>LOOKUP(C38,J7:J19,I7:I19)</f>
        <v>#N/A</v>
      </c>
      <c r="E38" s="27"/>
      <c r="F38" s="62" t="s">
        <v>73</v>
      </c>
      <c r="G38" s="21" t="e">
        <f t="shared" si="0"/>
        <v>#N/A</v>
      </c>
      <c r="H38" s="13"/>
      <c r="I38" s="117" t="s">
        <v>12</v>
      </c>
      <c r="J38" s="120">
        <v>27</v>
      </c>
      <c r="K38" s="120">
        <v>29</v>
      </c>
      <c r="L38" s="13"/>
      <c r="M38" s="13"/>
      <c r="N38" s="13"/>
      <c r="O38" s="13"/>
      <c r="P38" s="13"/>
    </row>
    <row r="39" spans="1:16" ht="14" thickBot="1" x14ac:dyDescent="0.2">
      <c r="A39" s="59">
        <v>34</v>
      </c>
      <c r="B39" s="11"/>
      <c r="C39" s="78" t="str">
        <f>IF(B39="","",(B39/B45))</f>
        <v/>
      </c>
      <c r="D39" s="79" t="e">
        <f>LOOKUP(C39,J7:J19,I7:I19)</f>
        <v>#N/A</v>
      </c>
      <c r="E39" s="27"/>
      <c r="F39" s="62" t="s">
        <v>73</v>
      </c>
      <c r="G39" s="21" t="e">
        <f t="shared" si="0"/>
        <v>#N/A</v>
      </c>
      <c r="H39" s="13"/>
      <c r="I39" s="117" t="s">
        <v>24</v>
      </c>
      <c r="J39" s="120">
        <v>30</v>
      </c>
      <c r="K39" s="120">
        <v>30</v>
      </c>
      <c r="L39" s="13"/>
      <c r="M39" s="13"/>
      <c r="N39" s="13"/>
      <c r="O39" s="13"/>
      <c r="P39" s="13"/>
    </row>
    <row r="40" spans="1:16" ht="14" thickBot="1" x14ac:dyDescent="0.2">
      <c r="A40" s="60">
        <v>35</v>
      </c>
      <c r="B40" s="12"/>
      <c r="C40" s="80" t="str">
        <f>IF(B40="","",(B40/B45))</f>
        <v/>
      </c>
      <c r="D40" s="81" t="e">
        <f>LOOKUP(C40,J7:J19,I7:I19)</f>
        <v>#N/A</v>
      </c>
      <c r="E40" s="58"/>
      <c r="F40" s="63" t="s">
        <v>73</v>
      </c>
      <c r="G40" s="22" t="e">
        <f t="shared" si="0"/>
        <v>#N/A</v>
      </c>
      <c r="H40" s="13"/>
      <c r="I40" s="82" t="s">
        <v>72</v>
      </c>
      <c r="J40" s="13"/>
      <c r="K40" s="13"/>
      <c r="L40" s="13"/>
      <c r="M40" s="13"/>
      <c r="N40" s="13"/>
      <c r="O40" s="13"/>
      <c r="P40" s="13"/>
    </row>
    <row r="41" spans="1:16" ht="14" thickBot="1" x14ac:dyDescent="0.2">
      <c r="C41"/>
      <c r="D41"/>
      <c r="E41"/>
      <c r="G41"/>
    </row>
    <row r="42" spans="1:16" ht="13.5" customHeight="1" thickBot="1" x14ac:dyDescent="0.2">
      <c r="A42" s="126" t="s">
        <v>46</v>
      </c>
      <c r="B42" s="127"/>
      <c r="F42" s="126" t="s">
        <v>37</v>
      </c>
      <c r="G42" s="128"/>
    </row>
    <row r="43" spans="1:16" ht="12.75" customHeight="1" thickBot="1" x14ac:dyDescent="0.2">
      <c r="A43" s="8"/>
      <c r="B43" s="20" t="s">
        <v>44</v>
      </c>
      <c r="C43" s="25" t="s">
        <v>42</v>
      </c>
      <c r="D43" s="26" t="s">
        <v>41</v>
      </c>
      <c r="E43" s="33"/>
      <c r="F43" s="34"/>
      <c r="G43" s="20" t="s">
        <v>44</v>
      </c>
      <c r="H43" s="25" t="s">
        <v>42</v>
      </c>
      <c r="I43" s="26" t="s">
        <v>41</v>
      </c>
    </row>
    <row r="44" spans="1:16" ht="29" customHeight="1" thickBot="1" x14ac:dyDescent="0.2">
      <c r="A44" s="53" t="s">
        <v>3</v>
      </c>
      <c r="B44" s="9"/>
      <c r="C44" s="35" t="s">
        <v>43</v>
      </c>
      <c r="D44" s="36" t="s">
        <v>43</v>
      </c>
      <c r="E44" s="31"/>
      <c r="F44" s="51" t="s">
        <v>4</v>
      </c>
      <c r="G44" s="10"/>
      <c r="H44" s="50" t="s">
        <v>43</v>
      </c>
      <c r="I44" s="36" t="s">
        <v>43</v>
      </c>
      <c r="K44" s="129" t="s">
        <v>65</v>
      </c>
      <c r="L44" s="130"/>
      <c r="M44" s="130"/>
      <c r="N44" s="131"/>
    </row>
    <row r="45" spans="1:16" ht="33" customHeight="1" thickBot="1" x14ac:dyDescent="0.2">
      <c r="A45" s="54" t="s">
        <v>36</v>
      </c>
      <c r="B45" s="15"/>
      <c r="C45" s="37" t="e">
        <f>(B45/B45)</f>
        <v>#DIV/0!</v>
      </c>
      <c r="D45" s="38" t="e">
        <f>LOOKUP(C45,J7:J19,I7:I19)</f>
        <v>#DIV/0!</v>
      </c>
      <c r="E45" s="32"/>
      <c r="F45" s="52" t="s">
        <v>29</v>
      </c>
      <c r="G45" s="14"/>
      <c r="H45" s="48" t="e">
        <f>(G45/G45)</f>
        <v>#DIV/0!</v>
      </c>
      <c r="I45" s="36" t="e">
        <f>LOOKUP(H45,J7:J19,I7:I19)</f>
        <v>#DIV/0!</v>
      </c>
      <c r="K45" s="113" t="s">
        <v>63</v>
      </c>
      <c r="L45" s="114"/>
      <c r="M45" s="114"/>
      <c r="N45" s="115"/>
    </row>
    <row r="46" spans="1:16" ht="27.75" customHeight="1" thickBot="1" x14ac:dyDescent="0.2">
      <c r="A46" s="55" t="s">
        <v>45</v>
      </c>
      <c r="B46" s="41" t="e">
        <f>MEDIAN(B6:B40)</f>
        <v>#NUM!</v>
      </c>
      <c r="C46" s="39" t="e">
        <f>MEDIAN(C6:C40)</f>
        <v>#NUM!</v>
      </c>
      <c r="D46" s="36" t="e">
        <f>LOOKUP(C46,J7:J19,I7:I19)</f>
        <v>#NUM!</v>
      </c>
      <c r="E46" s="31"/>
      <c r="F46" s="55" t="s">
        <v>61</v>
      </c>
      <c r="G46" s="47" t="e">
        <f>MEDIAN(F6:F40)</f>
        <v>#NUM!</v>
      </c>
      <c r="H46" s="48" t="e">
        <f>(G46/G45)</f>
        <v>#NUM!</v>
      </c>
      <c r="I46" s="36" t="e">
        <f>LOOKUP(H46,J7:J19,I7:I19)</f>
        <v>#NUM!</v>
      </c>
      <c r="K46" s="107" t="s">
        <v>64</v>
      </c>
      <c r="L46" s="108"/>
      <c r="M46" s="108"/>
      <c r="N46" s="109"/>
    </row>
    <row r="47" spans="1:16" ht="29" thickBot="1" x14ac:dyDescent="0.2">
      <c r="A47" s="55" t="s">
        <v>47</v>
      </c>
      <c r="B47" s="42" t="e">
        <f>AVERAGE(B6:B40)</f>
        <v>#DIV/0!</v>
      </c>
      <c r="C47" s="40" t="e">
        <f>AVERAGE(C6:C31)</f>
        <v>#DIV/0!</v>
      </c>
      <c r="D47" s="36" t="e">
        <f>LOOKUP(C47,J7:J19,I7:I19)</f>
        <v>#DIV/0!</v>
      </c>
      <c r="E47" s="31"/>
      <c r="F47" s="55" t="s">
        <v>62</v>
      </c>
      <c r="G47" s="49" t="e">
        <f>AVERAGE( F6:F40)</f>
        <v>#DIV/0!</v>
      </c>
      <c r="H47" s="48" t="e">
        <f>(G47/G45)</f>
        <v>#DIV/0!</v>
      </c>
      <c r="I47" s="36" t="e">
        <f>LOOKUP(H47,J7:J19,I7:I19)</f>
        <v>#DIV/0!</v>
      </c>
      <c r="K47" s="113" t="s">
        <v>66</v>
      </c>
      <c r="L47" s="114"/>
      <c r="M47" s="114"/>
      <c r="N47" s="115"/>
    </row>
    <row r="48" spans="1:16" s="82" customFormat="1" ht="12" customHeight="1" thickBot="1" x14ac:dyDescent="0.2">
      <c r="A48" s="89" t="s">
        <v>31</v>
      </c>
      <c r="B48" s="90" t="e">
        <f>STDEV(B6:B40)</f>
        <v>#DIV/0!</v>
      </c>
      <c r="C48" s="91" t="s">
        <v>43</v>
      </c>
      <c r="D48" s="92" t="s">
        <v>27</v>
      </c>
      <c r="E48" s="93"/>
      <c r="F48" s="89" t="s">
        <v>31</v>
      </c>
      <c r="G48" s="94" t="e">
        <f>STDEV(F6:F40)</f>
        <v>#DIV/0!</v>
      </c>
      <c r="H48" s="95" t="s">
        <v>43</v>
      </c>
      <c r="I48" s="92" t="s">
        <v>27</v>
      </c>
      <c r="K48" s="110" t="s">
        <v>67</v>
      </c>
      <c r="L48" s="111"/>
      <c r="M48" s="111"/>
      <c r="N48" s="112"/>
    </row>
    <row r="49" spans="1:11" ht="29" thickBot="1" x14ac:dyDescent="0.2">
      <c r="A49" s="56" t="s">
        <v>39</v>
      </c>
      <c r="B49" s="43" t="e">
        <f>QUARTILE(B6:B40,1)</f>
        <v>#NUM!</v>
      </c>
      <c r="C49" s="35" t="e">
        <f>(B49/B45)</f>
        <v>#NUM!</v>
      </c>
      <c r="D49" s="36" t="e">
        <f>LOOKUP(C49,J7:J19,I7:I19)</f>
        <v>#NUM!</v>
      </c>
      <c r="E49" s="31"/>
      <c r="F49" s="56" t="s">
        <v>39</v>
      </c>
      <c r="G49" s="47" t="e">
        <f>QUARTILE(F6:F40,1)</f>
        <v>#NUM!</v>
      </c>
      <c r="H49" s="48" t="e">
        <f>(G49/G45)</f>
        <v>#NUM!</v>
      </c>
      <c r="I49" s="36" t="e">
        <f>LOOKUP(H49,J7:J19,I7:I19)</f>
        <v>#NUM!</v>
      </c>
    </row>
    <row r="50" spans="1:11" ht="12" customHeight="1" thickBot="1" x14ac:dyDescent="0.2">
      <c r="A50" s="55" t="s">
        <v>33</v>
      </c>
      <c r="B50" s="44" t="e">
        <f>QUARTILE(B6:B40,3)</f>
        <v>#NUM!</v>
      </c>
      <c r="C50" s="35" t="e">
        <f>(B50/B45)</f>
        <v>#NUM!</v>
      </c>
      <c r="D50" s="36" t="e">
        <f>LOOKUP(C50,J7:J19,I7:I19)</f>
        <v>#NUM!</v>
      </c>
      <c r="E50" s="31"/>
      <c r="F50" s="55" t="s">
        <v>33</v>
      </c>
      <c r="G50" s="47" t="e">
        <f>QUARTILE(F6:F40,3)</f>
        <v>#NUM!</v>
      </c>
      <c r="H50" s="48" t="e">
        <f>(G50/G45)</f>
        <v>#NUM!</v>
      </c>
      <c r="I50" s="36" t="e">
        <f>LOOKUP(H50,J7:J19,I7:I19)</f>
        <v>#NUM!</v>
      </c>
      <c r="K50" s="82"/>
    </row>
    <row r="51" spans="1:11" s="82" customFormat="1" ht="12" customHeight="1" thickBot="1" x14ac:dyDescent="0.2">
      <c r="A51" s="96" t="s">
        <v>38</v>
      </c>
      <c r="B51" s="97" t="e">
        <f>(B53-B52)</f>
        <v>#NUM!</v>
      </c>
      <c r="C51" s="98"/>
      <c r="D51" s="92"/>
      <c r="E51" s="93"/>
      <c r="F51" s="96" t="s">
        <v>38</v>
      </c>
      <c r="G51" s="99" t="e">
        <f>(G53-G52)</f>
        <v>#NUM!</v>
      </c>
      <c r="H51" s="95"/>
      <c r="I51" s="92"/>
      <c r="K51"/>
    </row>
    <row r="52" spans="1:11" ht="12" customHeight="1" thickBot="1" x14ac:dyDescent="0.2">
      <c r="A52" s="55" t="s">
        <v>34</v>
      </c>
      <c r="B52" s="45" t="e">
        <f>QUARTILE(B6:B40,0)</f>
        <v>#NUM!</v>
      </c>
      <c r="C52" s="40" t="e">
        <f>(B52/B45)</f>
        <v>#NUM!</v>
      </c>
      <c r="D52" s="36" t="e">
        <f>LOOKUP(C52,J7:J19,I7:I19)</f>
        <v>#NUM!</v>
      </c>
      <c r="E52" s="31"/>
      <c r="F52" s="55" t="s">
        <v>34</v>
      </c>
      <c r="G52" s="47" t="e">
        <f>QUARTILE(F6:F40,0)</f>
        <v>#NUM!</v>
      </c>
      <c r="H52" s="48" t="e">
        <f>(G52/G45)</f>
        <v>#NUM!</v>
      </c>
      <c r="I52" s="36" t="e">
        <f>LOOKUP(H52,J7:J19,I7:I19)</f>
        <v>#NUM!</v>
      </c>
    </row>
    <row r="53" spans="1:11" ht="12" customHeight="1" thickBot="1" x14ac:dyDescent="0.2">
      <c r="A53" s="56" t="s">
        <v>35</v>
      </c>
      <c r="B53" s="46" t="e">
        <f>QUARTILE(B6:B40,4)</f>
        <v>#NUM!</v>
      </c>
      <c r="C53" s="35" t="e">
        <f>(B53/B45)</f>
        <v>#NUM!</v>
      </c>
      <c r="D53" s="36" t="e">
        <f>LOOKUP(C53,J7:J19,I7:I19)</f>
        <v>#NUM!</v>
      </c>
      <c r="E53" s="31"/>
      <c r="F53" s="56" t="s">
        <v>35</v>
      </c>
      <c r="G53" s="47" t="e">
        <f>QUARTILE(F6:F40,4)</f>
        <v>#NUM!</v>
      </c>
      <c r="H53" s="48" t="e">
        <f>(G53/G45)</f>
        <v>#NUM!</v>
      </c>
      <c r="I53" s="36" t="e">
        <f>LOOKUP(H53,J7:J19,I7:I19)</f>
        <v>#NUM!</v>
      </c>
    </row>
    <row r="54" spans="1:11" ht="14" thickBot="1" x14ac:dyDescent="0.2">
      <c r="A54" s="4"/>
      <c r="B54" s="5"/>
      <c r="C54" s="7"/>
      <c r="F54" s="1"/>
      <c r="H54" s="1"/>
    </row>
    <row r="55" spans="1:11" ht="14" thickBot="1" x14ac:dyDescent="0.2">
      <c r="A55" s="87" t="s">
        <v>28</v>
      </c>
      <c r="B55" s="88"/>
      <c r="C55" s="1">
        <f>COUNTIF(D6:D40,"A*")</f>
        <v>0</v>
      </c>
      <c r="D55" s="16" t="s">
        <v>50</v>
      </c>
      <c r="E55" s="16"/>
      <c r="G55" s="1">
        <f>COUNTIF(G6:G40,"A*")</f>
        <v>0</v>
      </c>
      <c r="H55" s="16" t="s">
        <v>50</v>
      </c>
    </row>
    <row r="56" spans="1:11" x14ac:dyDescent="0.15">
      <c r="C56" s="1">
        <f>COUNTIF(D6:D40,"B*")</f>
        <v>0</v>
      </c>
      <c r="D56" s="16" t="s">
        <v>51</v>
      </c>
      <c r="E56" s="16"/>
      <c r="G56" s="1">
        <f>COUNTIF(G6:G40,"B*")</f>
        <v>0</v>
      </c>
      <c r="H56" s="16" t="s">
        <v>51</v>
      </c>
    </row>
    <row r="57" spans="1:11" x14ac:dyDescent="0.15">
      <c r="C57" s="1">
        <f>COUNTIF(D6:D40,"C*")</f>
        <v>0</v>
      </c>
      <c r="D57" s="16" t="s">
        <v>52</v>
      </c>
      <c r="E57" s="16"/>
      <c r="G57" s="1">
        <f>COUNTIF(G6:G40,"C*")</f>
        <v>0</v>
      </c>
      <c r="H57" s="16" t="s">
        <v>52</v>
      </c>
    </row>
    <row r="58" spans="1:11" x14ac:dyDescent="0.15">
      <c r="C58" s="1">
        <f>COUNTIF(D6:D40,"D*")</f>
        <v>0</v>
      </c>
      <c r="D58" s="16" t="s">
        <v>53</v>
      </c>
      <c r="E58" s="16"/>
      <c r="G58" s="1">
        <f>COUNTIF(G6:G40,"D*")</f>
        <v>0</v>
      </c>
      <c r="H58" s="16" t="s">
        <v>53</v>
      </c>
    </row>
    <row r="59" spans="1:11" x14ac:dyDescent="0.15">
      <c r="C59" s="1">
        <f>COUNTIF(D6:D40,"F")</f>
        <v>0</v>
      </c>
      <c r="D59" s="16" t="s">
        <v>54</v>
      </c>
      <c r="E59" s="16"/>
      <c r="G59" s="1">
        <f>COUNTIF(G6:G40,"F")</f>
        <v>0</v>
      </c>
      <c r="H59" s="16" t="s">
        <v>54</v>
      </c>
    </row>
    <row r="60" spans="1:11" x14ac:dyDescent="0.15">
      <c r="C60"/>
    </row>
    <row r="61" spans="1:11" x14ac:dyDescent="0.15">
      <c r="C61"/>
    </row>
    <row r="62" spans="1:11" x14ac:dyDescent="0.15">
      <c r="C62"/>
    </row>
    <row r="63" spans="1:11" x14ac:dyDescent="0.15">
      <c r="C63"/>
    </row>
    <row r="64" spans="1:11" x14ac:dyDescent="0.15">
      <c r="C64"/>
    </row>
    <row r="65" spans="1:10" x14ac:dyDescent="0.15">
      <c r="C65"/>
    </row>
    <row r="66" spans="1:10" x14ac:dyDescent="0.15">
      <c r="C66"/>
    </row>
    <row r="77" spans="1:10" x14ac:dyDescent="0.15">
      <c r="A77" s="101" t="s">
        <v>59</v>
      </c>
      <c r="B77" s="101" t="s">
        <v>55</v>
      </c>
      <c r="C77" s="102" t="s">
        <v>56</v>
      </c>
      <c r="D77" s="103" t="s">
        <v>57</v>
      </c>
      <c r="E77" s="103" t="s">
        <v>58</v>
      </c>
      <c r="F77" s="101" t="s">
        <v>59</v>
      </c>
      <c r="G77" s="101" t="s">
        <v>55</v>
      </c>
      <c r="H77" s="102" t="s">
        <v>56</v>
      </c>
      <c r="I77" s="103" t="s">
        <v>57</v>
      </c>
      <c r="J77" s="103" t="s">
        <v>58</v>
      </c>
    </row>
    <row r="78" spans="1:10" x14ac:dyDescent="0.15">
      <c r="A78" s="104">
        <v>41892</v>
      </c>
      <c r="B78" s="105" t="e">
        <f>C49</f>
        <v>#NUM!</v>
      </c>
      <c r="C78" s="105" t="e">
        <f>C53</f>
        <v>#NUM!</v>
      </c>
      <c r="D78" s="105" t="e">
        <f>C52</f>
        <v>#NUM!</v>
      </c>
      <c r="E78" s="105" t="e">
        <f>C50</f>
        <v>#NUM!</v>
      </c>
      <c r="F78" s="104">
        <v>41892</v>
      </c>
      <c r="G78" s="105" t="e">
        <f>G49</f>
        <v>#NUM!</v>
      </c>
      <c r="H78" s="105" t="e">
        <f>G53</f>
        <v>#NUM!</v>
      </c>
      <c r="I78" s="105" t="e">
        <f>G52</f>
        <v>#NUM!</v>
      </c>
      <c r="J78" s="105" t="e">
        <f>G50</f>
        <v>#NUM!</v>
      </c>
    </row>
    <row r="79" spans="1:10" x14ac:dyDescent="0.15">
      <c r="B79" s="100"/>
    </row>
    <row r="96" spans="9:9" x14ac:dyDescent="0.15">
      <c r="I96" s="100"/>
    </row>
  </sheetData>
  <mergeCells count="6">
    <mergeCell ref="K44:N44"/>
    <mergeCell ref="J4:K4"/>
    <mergeCell ref="J5:K5"/>
    <mergeCell ref="J24:K25"/>
    <mergeCell ref="A42:B42"/>
    <mergeCell ref="F42:G42"/>
  </mergeCells>
  <pageMargins left="0.75" right="0.75" top="1" bottom="1" header="0.5" footer="0.5"/>
  <pageSetup scale="78" orientation="portrait" horizontalDpi="300" verticalDpi="300"/>
  <headerFooter>
    <oddFooter>&amp;RCreated by Elias Moo</oddFooter>
  </headerFooter>
  <drawing r:id="rId1"/>
  <legacy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96"/>
  <sheetViews>
    <sheetView topLeftCell="A63" workbookViewId="0">
      <selection activeCell="J84" sqref="J84"/>
    </sheetView>
  </sheetViews>
  <sheetFormatPr baseColWidth="10" defaultColWidth="8.83203125" defaultRowHeight="13" x14ac:dyDescent="0.15"/>
  <cols>
    <col min="1" max="1" width="10.83203125" customWidth="1"/>
    <col min="2" max="2" width="13.1640625" customWidth="1"/>
    <col min="3" max="3" width="13.1640625" style="6" customWidth="1"/>
    <col min="4" max="4" width="13.1640625" style="2" customWidth="1"/>
    <col min="5" max="5" width="6.1640625" style="2" customWidth="1"/>
    <col min="6" max="6" width="13.1640625" customWidth="1"/>
    <col min="7" max="7" width="13.1640625" style="3" customWidth="1"/>
    <col min="8" max="8" width="13.1640625" customWidth="1"/>
    <col min="9" max="9" width="15.1640625" customWidth="1"/>
    <col min="10" max="10" width="12" bestFit="1" customWidth="1"/>
    <col min="11" max="11" width="14.1640625" customWidth="1"/>
    <col min="12" max="12" width="12.1640625" customWidth="1"/>
    <col min="13" max="13" width="3.33203125" customWidth="1"/>
    <col min="14" max="14" width="8.6640625" customWidth="1"/>
    <col min="15" max="15" width="12" customWidth="1"/>
  </cols>
  <sheetData>
    <row r="1" spans="1:12" ht="16" x14ac:dyDescent="0.2">
      <c r="A1" s="106" t="s">
        <v>60</v>
      </c>
    </row>
    <row r="2" spans="1:12" ht="14" x14ac:dyDescent="0.15">
      <c r="A2" s="66" t="s">
        <v>5</v>
      </c>
      <c r="B2" s="69"/>
      <c r="C2" s="67" t="s">
        <v>6</v>
      </c>
      <c r="D2" s="70"/>
      <c r="E2" s="68"/>
      <c r="F2" s="66" t="s">
        <v>7</v>
      </c>
      <c r="G2" s="73"/>
      <c r="H2" s="66" t="s">
        <v>11</v>
      </c>
      <c r="I2" s="75"/>
    </row>
    <row r="3" spans="1:12" ht="15" thickBot="1" x14ac:dyDescent="0.2">
      <c r="A3" s="66" t="s">
        <v>8</v>
      </c>
      <c r="B3" s="72"/>
      <c r="C3" s="67" t="s">
        <v>9</v>
      </c>
      <c r="D3" s="71"/>
      <c r="E3" s="68"/>
      <c r="F3" s="66" t="s">
        <v>10</v>
      </c>
      <c r="G3" s="74"/>
      <c r="H3" s="66"/>
    </row>
    <row r="4" spans="1:12" ht="24" customHeight="1" thickBot="1" x14ac:dyDescent="0.2">
      <c r="J4" s="124" t="s">
        <v>68</v>
      </c>
      <c r="K4" s="125"/>
      <c r="L4" s="17"/>
    </row>
    <row r="5" spans="1:12" ht="18" customHeight="1" x14ac:dyDescent="0.15">
      <c r="A5" s="28" t="s">
        <v>48</v>
      </c>
      <c r="B5" s="29" t="s">
        <v>1</v>
      </c>
      <c r="C5" s="30" t="s">
        <v>30</v>
      </c>
      <c r="D5" s="61" t="s">
        <v>0</v>
      </c>
      <c r="E5" s="57"/>
      <c r="F5" s="64" t="s">
        <v>2</v>
      </c>
      <c r="G5" s="65" t="s">
        <v>32</v>
      </c>
      <c r="J5" s="122" t="s">
        <v>26</v>
      </c>
      <c r="K5" s="123"/>
      <c r="L5" s="17"/>
    </row>
    <row r="6" spans="1:12" ht="14" thickBot="1" x14ac:dyDescent="0.2">
      <c r="A6" s="59">
        <v>1</v>
      </c>
      <c r="B6" s="11"/>
      <c r="C6" s="78" t="str">
        <f>IF(B6="","",(B6/B45))</f>
        <v/>
      </c>
      <c r="D6" s="79" t="e">
        <f>LOOKUP(C6,J7:J19,I7:I19)</f>
        <v>#N/A</v>
      </c>
      <c r="E6" s="27"/>
      <c r="F6" s="62" t="s">
        <v>73</v>
      </c>
      <c r="G6" s="121" t="e">
        <f>LOOKUP(F6,$J$27:$J$39,$I$27:$I$39)</f>
        <v>#N/A</v>
      </c>
      <c r="J6" s="23" t="s">
        <v>49</v>
      </c>
      <c r="K6" s="24" t="s">
        <v>19</v>
      </c>
    </row>
    <row r="7" spans="1:12" ht="14" thickBot="1" x14ac:dyDescent="0.2">
      <c r="A7" s="59">
        <v>2</v>
      </c>
      <c r="B7" s="11"/>
      <c r="C7" s="78" t="str">
        <f>IF(B7="","",(B7/B45))</f>
        <v/>
      </c>
      <c r="D7" s="79" t="e">
        <f>LOOKUP(C7,J7:J19,I7:I19)</f>
        <v>#N/A</v>
      </c>
      <c r="E7" s="27"/>
      <c r="F7" s="62" t="s">
        <v>73</v>
      </c>
      <c r="G7" s="21" t="e">
        <f t="shared" ref="G7:G40" si="0">LOOKUP(F7,$J$27:$J$39,$I$27:$I$39)</f>
        <v>#N/A</v>
      </c>
      <c r="I7" s="76" t="s">
        <v>18</v>
      </c>
      <c r="J7" s="83">
        <v>0</v>
      </c>
      <c r="K7" s="84">
        <v>0.59489999999999998</v>
      </c>
      <c r="L7" s="18"/>
    </row>
    <row r="8" spans="1:12" ht="14" thickBot="1" x14ac:dyDescent="0.2">
      <c r="A8" s="59">
        <v>3</v>
      </c>
      <c r="B8" s="11"/>
      <c r="C8" s="78" t="str">
        <f>IF(B8="","",(B8/B45))</f>
        <v/>
      </c>
      <c r="D8" s="79" t="e">
        <f>LOOKUP(C8,J7:J19,I7:I19)</f>
        <v>#N/A</v>
      </c>
      <c r="E8" s="27"/>
      <c r="F8" s="62" t="s">
        <v>73</v>
      </c>
      <c r="G8" s="21" t="e">
        <f t="shared" si="0"/>
        <v>#N/A</v>
      </c>
      <c r="I8" s="77" t="s">
        <v>17</v>
      </c>
      <c r="J8" s="85">
        <v>0.59499999999999997</v>
      </c>
      <c r="K8" s="86">
        <v>0.6149</v>
      </c>
      <c r="L8" s="19"/>
    </row>
    <row r="9" spans="1:12" ht="14" thickBot="1" x14ac:dyDescent="0.2">
      <c r="A9" s="59">
        <v>4</v>
      </c>
      <c r="B9" s="11"/>
      <c r="C9" s="78" t="str">
        <f>IF(B9="","",(B9/B45))</f>
        <v/>
      </c>
      <c r="D9" s="79" t="e">
        <f>LOOKUP(C9,J7:J19,I7:I19)</f>
        <v>#N/A</v>
      </c>
      <c r="E9" s="27"/>
      <c r="F9" s="62" t="s">
        <v>73</v>
      </c>
      <c r="G9" s="21" t="e">
        <f t="shared" si="0"/>
        <v>#N/A</v>
      </c>
      <c r="I9" s="76" t="s">
        <v>16</v>
      </c>
      <c r="J9" s="83">
        <v>0.61499999999999999</v>
      </c>
      <c r="K9" s="84">
        <v>0.67490000000000006</v>
      </c>
      <c r="L9" s="18"/>
    </row>
    <row r="10" spans="1:12" ht="14" thickBot="1" x14ac:dyDescent="0.2">
      <c r="A10" s="59">
        <v>5</v>
      </c>
      <c r="B10" s="11"/>
      <c r="C10" s="78" t="str">
        <f>IF(B10="","",(B10/B45))</f>
        <v/>
      </c>
      <c r="D10" s="79" t="e">
        <f>LOOKUP(C10,J7:J19,I7:I19)</f>
        <v>#N/A</v>
      </c>
      <c r="E10" s="27"/>
      <c r="F10" s="62" t="s">
        <v>73</v>
      </c>
      <c r="G10" s="21" t="e">
        <f t="shared" si="0"/>
        <v>#N/A</v>
      </c>
      <c r="I10" s="77" t="s">
        <v>20</v>
      </c>
      <c r="J10" s="85">
        <v>0.67500000000000004</v>
      </c>
      <c r="K10" s="86">
        <v>0.69489999999999996</v>
      </c>
      <c r="L10" s="19"/>
    </row>
    <row r="11" spans="1:12" ht="14" thickBot="1" x14ac:dyDescent="0.2">
      <c r="A11" s="59">
        <v>6</v>
      </c>
      <c r="B11" s="11"/>
      <c r="C11" s="78" t="str">
        <f>IF(B11="","",(B11/B45))</f>
        <v/>
      </c>
      <c r="D11" s="79" t="e">
        <f>LOOKUP(C11,J7:J19,I7:I19)</f>
        <v>#N/A</v>
      </c>
      <c r="E11" s="27"/>
      <c r="F11" s="62" t="s">
        <v>73</v>
      </c>
      <c r="G11" s="21" t="e">
        <f t="shared" si="0"/>
        <v>#N/A</v>
      </c>
      <c r="I11" s="76" t="s">
        <v>21</v>
      </c>
      <c r="J11" s="83">
        <v>0.69499999999999995</v>
      </c>
      <c r="K11" s="84">
        <v>0.71489999999999998</v>
      </c>
      <c r="L11" s="18"/>
    </row>
    <row r="12" spans="1:12" ht="14" thickBot="1" x14ac:dyDescent="0.2">
      <c r="A12" s="59">
        <v>7</v>
      </c>
      <c r="B12" s="11"/>
      <c r="C12" s="78" t="str">
        <f>IF(B12="","",(B12/B45))</f>
        <v/>
      </c>
      <c r="D12" s="79" t="e">
        <f>LOOKUP(C12,J7:J19,I7:I19)</f>
        <v>#N/A</v>
      </c>
      <c r="E12" s="27"/>
      <c r="F12" s="62" t="s">
        <v>73</v>
      </c>
      <c r="G12" s="21" t="e">
        <f t="shared" si="0"/>
        <v>#N/A</v>
      </c>
      <c r="I12" s="76" t="s">
        <v>15</v>
      </c>
      <c r="J12" s="83">
        <v>0.71499999999999997</v>
      </c>
      <c r="K12" s="84">
        <v>0.77490000000000003</v>
      </c>
      <c r="L12" s="18"/>
    </row>
    <row r="13" spans="1:12" ht="14" thickBot="1" x14ac:dyDescent="0.2">
      <c r="A13" s="59">
        <v>8</v>
      </c>
      <c r="B13" s="11"/>
      <c r="C13" s="78" t="str">
        <f>IF(B13="","",(B13/B45))</f>
        <v/>
      </c>
      <c r="D13" s="79" t="e">
        <f>LOOKUP(C13,J7:J19,I7:I19)</f>
        <v>#N/A</v>
      </c>
      <c r="E13" s="27"/>
      <c r="F13" s="62" t="s">
        <v>73</v>
      </c>
      <c r="G13" s="21" t="e">
        <f t="shared" si="0"/>
        <v>#N/A</v>
      </c>
      <c r="I13" s="76" t="s">
        <v>40</v>
      </c>
      <c r="J13" s="83">
        <v>0.77500000000000002</v>
      </c>
      <c r="K13" s="84">
        <v>0.79490000000000005</v>
      </c>
      <c r="L13" s="18"/>
    </row>
    <row r="14" spans="1:12" ht="14" thickBot="1" x14ac:dyDescent="0.2">
      <c r="A14" s="59">
        <v>9</v>
      </c>
      <c r="B14" s="11"/>
      <c r="C14" s="78" t="str">
        <f>IF(B14="","",(B14/B45))</f>
        <v/>
      </c>
      <c r="D14" s="79" t="e">
        <f>LOOKUP(C14,J7:J19,I7:I19)</f>
        <v>#N/A</v>
      </c>
      <c r="E14" s="27"/>
      <c r="F14" s="62" t="s">
        <v>73</v>
      </c>
      <c r="G14" s="21" t="e">
        <f t="shared" si="0"/>
        <v>#N/A</v>
      </c>
      <c r="I14" s="76" t="s">
        <v>14</v>
      </c>
      <c r="J14" s="83">
        <v>0.79500000000000004</v>
      </c>
      <c r="K14" s="84">
        <v>0.81489999999999996</v>
      </c>
      <c r="L14" s="18"/>
    </row>
    <row r="15" spans="1:12" ht="14" thickBot="1" x14ac:dyDescent="0.2">
      <c r="A15" s="59">
        <v>10</v>
      </c>
      <c r="B15" s="11"/>
      <c r="C15" s="78" t="str">
        <f>IF(B15="","",(B15/B45))</f>
        <v/>
      </c>
      <c r="D15" s="79" t="e">
        <f>LOOKUP(C15,J7:J19,I7:I19)</f>
        <v>#N/A</v>
      </c>
      <c r="E15" s="27"/>
      <c r="F15" s="62" t="s">
        <v>73</v>
      </c>
      <c r="G15" s="21" t="e">
        <f t="shared" si="0"/>
        <v>#N/A</v>
      </c>
      <c r="I15" s="76" t="s">
        <v>13</v>
      </c>
      <c r="J15" s="83">
        <v>0.81499999999999995</v>
      </c>
      <c r="K15" s="84">
        <v>0.87490000000000001</v>
      </c>
      <c r="L15" s="18"/>
    </row>
    <row r="16" spans="1:12" ht="14" thickBot="1" x14ac:dyDescent="0.2">
      <c r="A16" s="59">
        <v>11</v>
      </c>
      <c r="B16" s="11"/>
      <c r="C16" s="78" t="str">
        <f>IF(B16="","",(B16/B45))</f>
        <v/>
      </c>
      <c r="D16" s="79" t="e">
        <f>LOOKUP(C16,J7:J19,I7:I19)</f>
        <v>#N/A</v>
      </c>
      <c r="E16" s="27"/>
      <c r="F16" s="62" t="s">
        <v>73</v>
      </c>
      <c r="G16" s="21" t="e">
        <f t="shared" si="0"/>
        <v>#N/A</v>
      </c>
      <c r="I16" s="76" t="s">
        <v>22</v>
      </c>
      <c r="J16" s="83">
        <v>0.875</v>
      </c>
      <c r="K16" s="84">
        <v>0.89490000000000003</v>
      </c>
      <c r="L16" s="18"/>
    </row>
    <row r="17" spans="1:12" ht="14" thickBot="1" x14ac:dyDescent="0.2">
      <c r="A17" s="59">
        <v>12</v>
      </c>
      <c r="B17" s="11"/>
      <c r="C17" s="78" t="str">
        <f>IF(B17="","",(B17/B45))</f>
        <v/>
      </c>
      <c r="D17" s="79" t="e">
        <f>LOOKUP(C17,J7:J19,I7:I19)</f>
        <v>#N/A</v>
      </c>
      <c r="E17" s="27"/>
      <c r="F17" s="62" t="s">
        <v>73</v>
      </c>
      <c r="G17" s="21" t="e">
        <f t="shared" si="0"/>
        <v>#N/A</v>
      </c>
      <c r="I17" s="76" t="s">
        <v>23</v>
      </c>
      <c r="J17" s="83">
        <v>0.89500000000000002</v>
      </c>
      <c r="K17" s="84">
        <v>0.91490000000000005</v>
      </c>
      <c r="L17" s="18"/>
    </row>
    <row r="18" spans="1:12" ht="14" thickBot="1" x14ac:dyDescent="0.2">
      <c r="A18" s="59">
        <v>13</v>
      </c>
      <c r="B18" s="11"/>
      <c r="C18" s="78" t="str">
        <f>IF(B18="","",(B18/B45))</f>
        <v/>
      </c>
      <c r="D18" s="79" t="e">
        <f>LOOKUP(C18,J7:J19,I7:I19)</f>
        <v>#N/A</v>
      </c>
      <c r="E18" s="27"/>
      <c r="F18" s="62" t="s">
        <v>73</v>
      </c>
      <c r="G18" s="21" t="e">
        <f t="shared" si="0"/>
        <v>#N/A</v>
      </c>
      <c r="I18" s="76" t="s">
        <v>12</v>
      </c>
      <c r="J18" s="83">
        <v>0.91500000000000004</v>
      </c>
      <c r="K18" s="84">
        <v>0.9849</v>
      </c>
      <c r="L18" s="18"/>
    </row>
    <row r="19" spans="1:12" ht="14" thickBot="1" x14ac:dyDescent="0.2">
      <c r="A19" s="59">
        <v>14</v>
      </c>
      <c r="B19" s="11"/>
      <c r="C19" s="78" t="str">
        <f>IF(B19="","",(B19/B45))</f>
        <v/>
      </c>
      <c r="D19" s="79" t="e">
        <f>LOOKUP(C19,J7:J19,I7:I19)</f>
        <v>#N/A</v>
      </c>
      <c r="E19" s="27"/>
      <c r="F19" s="62" t="s">
        <v>73</v>
      </c>
      <c r="G19" s="21" t="e">
        <f t="shared" si="0"/>
        <v>#N/A</v>
      </c>
      <c r="I19" s="76" t="s">
        <v>24</v>
      </c>
      <c r="J19" s="83">
        <v>0.98499999999999999</v>
      </c>
      <c r="K19" s="84">
        <v>1</v>
      </c>
      <c r="L19" s="18"/>
    </row>
    <row r="20" spans="1:12" x14ac:dyDescent="0.15">
      <c r="A20" s="59">
        <v>15</v>
      </c>
      <c r="B20" s="11"/>
      <c r="C20" s="78" t="str">
        <f>IF(B20="","",(B20/B45))</f>
        <v/>
      </c>
      <c r="D20" s="79" t="e">
        <f>LOOKUP(C20,J7:J19,I7:I19)</f>
        <v>#N/A</v>
      </c>
      <c r="E20" s="27"/>
      <c r="F20" s="62" t="s">
        <v>73</v>
      </c>
      <c r="G20" s="21" t="e">
        <f t="shared" si="0"/>
        <v>#N/A</v>
      </c>
      <c r="I20" s="82" t="s">
        <v>25</v>
      </c>
    </row>
    <row r="21" spans="1:12" x14ac:dyDescent="0.15">
      <c r="A21" s="59">
        <v>16</v>
      </c>
      <c r="B21" s="11"/>
      <c r="C21" s="78" t="str">
        <f>IF(B21="","",(B21/B45))</f>
        <v/>
      </c>
      <c r="D21" s="79" t="e">
        <f>LOOKUP(C21,J7:J19,I7:I19)</f>
        <v>#N/A</v>
      </c>
      <c r="E21" s="27"/>
      <c r="F21" s="62" t="s">
        <v>73</v>
      </c>
      <c r="G21" s="21" t="e">
        <f t="shared" si="0"/>
        <v>#N/A</v>
      </c>
    </row>
    <row r="22" spans="1:12" ht="12" customHeight="1" x14ac:dyDescent="0.15">
      <c r="A22" s="59">
        <v>17</v>
      </c>
      <c r="B22" s="11"/>
      <c r="C22" s="78" t="str">
        <f>IF(B22="","",(B22/B45))</f>
        <v/>
      </c>
      <c r="D22" s="79" t="e">
        <f>LOOKUP(C22,J7:J19,I7:I19)</f>
        <v>#N/A</v>
      </c>
      <c r="E22" s="27"/>
      <c r="F22" s="62" t="s">
        <v>73</v>
      </c>
      <c r="G22" s="21" t="e">
        <f t="shared" si="0"/>
        <v>#N/A</v>
      </c>
    </row>
    <row r="23" spans="1:12" ht="14" thickBot="1" x14ac:dyDescent="0.2">
      <c r="A23" s="59">
        <v>18</v>
      </c>
      <c r="B23" s="11"/>
      <c r="C23" s="78" t="str">
        <f>IF(B23="","",(B23/B45))</f>
        <v/>
      </c>
      <c r="D23" s="79" t="e">
        <f>LOOKUP(C23,J7:J19,I7:I19)</f>
        <v>#N/A</v>
      </c>
      <c r="E23" s="27"/>
      <c r="F23" s="62" t="s">
        <v>73</v>
      </c>
      <c r="G23" s="21" t="e">
        <f t="shared" si="0"/>
        <v>#N/A</v>
      </c>
    </row>
    <row r="24" spans="1:12" x14ac:dyDescent="0.15">
      <c r="A24" s="59">
        <v>19</v>
      </c>
      <c r="B24" s="11"/>
      <c r="C24" s="78" t="str">
        <f>IF(B24="","",(B24/B45))</f>
        <v/>
      </c>
      <c r="D24" s="79" t="e">
        <f>LOOKUP(C24,J7:J19,I7:I19)</f>
        <v>#N/A</v>
      </c>
      <c r="E24" s="27"/>
      <c r="F24" s="62" t="s">
        <v>73</v>
      </c>
      <c r="G24" s="21" t="e">
        <f t="shared" si="0"/>
        <v>#N/A</v>
      </c>
      <c r="J24" s="132" t="s">
        <v>69</v>
      </c>
      <c r="K24" s="133"/>
    </row>
    <row r="25" spans="1:12" ht="14" thickBot="1" x14ac:dyDescent="0.2">
      <c r="A25" s="59">
        <v>20</v>
      </c>
      <c r="B25" s="11"/>
      <c r="C25" s="78" t="str">
        <f>IF(B25="","",(B25/B45))</f>
        <v/>
      </c>
      <c r="D25" s="79" t="e">
        <f>LOOKUP(C25,J7:J19,I7:I19)</f>
        <v>#N/A</v>
      </c>
      <c r="E25" s="27"/>
      <c r="F25" s="62" t="s">
        <v>73</v>
      </c>
      <c r="G25" s="21" t="e">
        <f t="shared" si="0"/>
        <v>#N/A</v>
      </c>
      <c r="J25" s="134"/>
      <c r="K25" s="135"/>
    </row>
    <row r="26" spans="1:12" ht="14" thickBot="1" x14ac:dyDescent="0.2">
      <c r="A26" s="59">
        <v>21</v>
      </c>
      <c r="B26" s="11"/>
      <c r="C26" s="78" t="str">
        <f>IF(B26="","",(B26/B45))</f>
        <v/>
      </c>
      <c r="D26" s="79" t="e">
        <f>LOOKUP(C26,J7:J19,I7:I19)</f>
        <v>#N/A</v>
      </c>
      <c r="E26" s="27"/>
      <c r="F26" s="62" t="s">
        <v>73</v>
      </c>
      <c r="G26" s="21" t="e">
        <f t="shared" si="0"/>
        <v>#N/A</v>
      </c>
      <c r="J26" s="116" t="s">
        <v>70</v>
      </c>
      <c r="K26" s="116" t="s">
        <v>71</v>
      </c>
    </row>
    <row r="27" spans="1:12" ht="14" thickBot="1" x14ac:dyDescent="0.2">
      <c r="A27" s="59">
        <v>22</v>
      </c>
      <c r="B27" s="11"/>
      <c r="C27" s="78" t="str">
        <f>IF(B27="","",(B27/B45))</f>
        <v/>
      </c>
      <c r="D27" s="79" t="e">
        <f>LOOKUP(C27,J7:J19,I7:I19)</f>
        <v>#N/A</v>
      </c>
      <c r="E27" s="27"/>
      <c r="F27" s="62" t="s">
        <v>73</v>
      </c>
      <c r="G27" s="21" t="e">
        <f t="shared" si="0"/>
        <v>#N/A</v>
      </c>
      <c r="I27" s="117" t="s">
        <v>18</v>
      </c>
      <c r="J27" s="118">
        <v>0</v>
      </c>
      <c r="K27" s="118">
        <v>10</v>
      </c>
    </row>
    <row r="28" spans="1:12" ht="14" thickBot="1" x14ac:dyDescent="0.2">
      <c r="A28" s="59">
        <v>23</v>
      </c>
      <c r="B28" s="11"/>
      <c r="C28" s="78" t="str">
        <f>IF(B28="","",(B28/B45))</f>
        <v/>
      </c>
      <c r="D28" s="79" t="e">
        <f>LOOKUP(C28,J7:J19,I7:I19)</f>
        <v>#N/A</v>
      </c>
      <c r="E28" s="27"/>
      <c r="F28" s="62" t="s">
        <v>73</v>
      </c>
      <c r="G28" s="21" t="e">
        <f t="shared" si="0"/>
        <v>#N/A</v>
      </c>
      <c r="I28" s="119" t="s">
        <v>17</v>
      </c>
      <c r="J28" s="118">
        <v>11</v>
      </c>
      <c r="K28" s="118">
        <v>11</v>
      </c>
    </row>
    <row r="29" spans="1:12" ht="14" thickBot="1" x14ac:dyDescent="0.2">
      <c r="A29" s="59">
        <v>24</v>
      </c>
      <c r="B29" s="11"/>
      <c r="C29" s="78" t="str">
        <f>IF(B29="","",(B29/B45))</f>
        <v/>
      </c>
      <c r="D29" s="79" t="e">
        <f>LOOKUP(C29,J7:J19,I7:I19)</f>
        <v>#N/A</v>
      </c>
      <c r="E29" s="27"/>
      <c r="F29" s="62" t="s">
        <v>73</v>
      </c>
      <c r="G29" s="21" t="e">
        <f t="shared" si="0"/>
        <v>#N/A</v>
      </c>
      <c r="I29" s="117" t="s">
        <v>16</v>
      </c>
      <c r="J29" s="118">
        <v>12</v>
      </c>
      <c r="K29" s="118">
        <v>14</v>
      </c>
    </row>
    <row r="30" spans="1:12" ht="14" thickBot="1" x14ac:dyDescent="0.2">
      <c r="A30" s="59">
        <v>25</v>
      </c>
      <c r="B30" s="11"/>
      <c r="C30" s="78" t="str">
        <f>IF(B30="","",(B30/B45))</f>
        <v/>
      </c>
      <c r="D30" s="79" t="e">
        <f>LOOKUP(C30,J7:J19,I7:I19)</f>
        <v>#N/A</v>
      </c>
      <c r="E30" s="27"/>
      <c r="F30" s="62" t="s">
        <v>73</v>
      </c>
      <c r="G30" s="21" t="e">
        <f t="shared" si="0"/>
        <v>#N/A</v>
      </c>
      <c r="I30" s="119" t="s">
        <v>20</v>
      </c>
      <c r="J30" s="118">
        <v>15</v>
      </c>
      <c r="K30" s="118">
        <v>15</v>
      </c>
    </row>
    <row r="31" spans="1:12" ht="14" thickBot="1" x14ac:dyDescent="0.2">
      <c r="A31" s="59">
        <v>26</v>
      </c>
      <c r="B31" s="11"/>
      <c r="C31" s="78" t="str">
        <f>IF(B31="","",(B31/B45))</f>
        <v/>
      </c>
      <c r="D31" s="79" t="e">
        <f>LOOKUP(C31,J7:J19,I7:I19)</f>
        <v>#N/A</v>
      </c>
      <c r="E31" s="27"/>
      <c r="F31" s="62" t="s">
        <v>73</v>
      </c>
      <c r="G31" s="21" t="e">
        <f t="shared" si="0"/>
        <v>#N/A</v>
      </c>
      <c r="I31" s="117" t="s">
        <v>21</v>
      </c>
      <c r="J31" s="118">
        <v>16</v>
      </c>
      <c r="K31" s="118">
        <v>16</v>
      </c>
    </row>
    <row r="32" spans="1:12" ht="14" thickBot="1" x14ac:dyDescent="0.2">
      <c r="A32" s="59">
        <v>27</v>
      </c>
      <c r="B32" s="11"/>
      <c r="C32" s="78" t="str">
        <f>IF(B32="","",(B32/B45))</f>
        <v/>
      </c>
      <c r="D32" s="79" t="e">
        <f>LOOKUP(C32,J7:J19,I7:I19)</f>
        <v>#N/A</v>
      </c>
      <c r="E32" s="27"/>
      <c r="F32" s="62" t="s">
        <v>73</v>
      </c>
      <c r="G32" s="21" t="e">
        <f t="shared" si="0"/>
        <v>#N/A</v>
      </c>
      <c r="H32" s="13"/>
      <c r="I32" s="117" t="s">
        <v>15</v>
      </c>
      <c r="J32" s="120">
        <v>17</v>
      </c>
      <c r="K32" s="120">
        <v>19</v>
      </c>
    </row>
    <row r="33" spans="1:16" ht="14" thickBot="1" x14ac:dyDescent="0.2">
      <c r="A33" s="59">
        <v>28</v>
      </c>
      <c r="B33" s="11"/>
      <c r="C33" s="78" t="str">
        <f>IF(B33="","",(B33/B45))</f>
        <v/>
      </c>
      <c r="D33" s="79" t="e">
        <f>LOOKUP(C33,J7:J19,I7:I19)</f>
        <v>#N/A</v>
      </c>
      <c r="E33" s="27"/>
      <c r="F33" s="62" t="s">
        <v>73</v>
      </c>
      <c r="G33" s="21" t="e">
        <f t="shared" si="0"/>
        <v>#N/A</v>
      </c>
      <c r="H33" s="13"/>
      <c r="I33" s="117" t="s">
        <v>40</v>
      </c>
      <c r="J33" s="120">
        <v>20</v>
      </c>
      <c r="K33" s="120">
        <v>20</v>
      </c>
    </row>
    <row r="34" spans="1:16" ht="14" thickBot="1" x14ac:dyDescent="0.2">
      <c r="A34" s="59">
        <v>29</v>
      </c>
      <c r="B34" s="11"/>
      <c r="C34" s="78" t="str">
        <f>IF(B34="","",(B34/B45))</f>
        <v/>
      </c>
      <c r="D34" s="79" t="e">
        <f>LOOKUP(C34,J7:J19,I7:I19)</f>
        <v>#N/A</v>
      </c>
      <c r="E34" s="27"/>
      <c r="F34" s="62" t="s">
        <v>73</v>
      </c>
      <c r="G34" s="21" t="e">
        <f t="shared" si="0"/>
        <v>#N/A</v>
      </c>
      <c r="H34" s="13"/>
      <c r="I34" s="117" t="s">
        <v>14</v>
      </c>
      <c r="J34" s="120">
        <v>21</v>
      </c>
      <c r="K34" s="120">
        <v>21</v>
      </c>
    </row>
    <row r="35" spans="1:16" ht="14" thickBot="1" x14ac:dyDescent="0.2">
      <c r="A35" s="59">
        <v>30</v>
      </c>
      <c r="B35" s="11"/>
      <c r="C35" s="78" t="str">
        <f>IF(B35="","",(B35/B45))</f>
        <v/>
      </c>
      <c r="D35" s="79" t="e">
        <f>LOOKUP(C35,J7:J19,I7:I19)</f>
        <v>#N/A</v>
      </c>
      <c r="E35" s="27"/>
      <c r="F35" s="62" t="s">
        <v>73</v>
      </c>
      <c r="G35" s="21" t="e">
        <f t="shared" si="0"/>
        <v>#N/A</v>
      </c>
      <c r="H35" s="13"/>
      <c r="I35" s="117" t="s">
        <v>13</v>
      </c>
      <c r="J35" s="120">
        <v>22</v>
      </c>
      <c r="K35" s="120">
        <v>24</v>
      </c>
    </row>
    <row r="36" spans="1:16" ht="14" thickBot="1" x14ac:dyDescent="0.2">
      <c r="A36" s="59">
        <v>31</v>
      </c>
      <c r="B36" s="11"/>
      <c r="C36" s="78" t="str">
        <f>IF(B36="","",(B36/B45))</f>
        <v/>
      </c>
      <c r="D36" s="79" t="e">
        <f>LOOKUP(C36,J7:J19,I7:I19)</f>
        <v>#N/A</v>
      </c>
      <c r="E36" s="27"/>
      <c r="F36" s="62" t="s">
        <v>73</v>
      </c>
      <c r="G36" s="21" t="e">
        <f t="shared" si="0"/>
        <v>#N/A</v>
      </c>
      <c r="H36" s="13"/>
      <c r="I36" s="117" t="s">
        <v>22</v>
      </c>
      <c r="J36" s="120">
        <v>25</v>
      </c>
      <c r="K36" s="120">
        <v>25</v>
      </c>
    </row>
    <row r="37" spans="1:16" ht="14" thickBot="1" x14ac:dyDescent="0.2">
      <c r="A37" s="59">
        <v>32</v>
      </c>
      <c r="B37" s="11"/>
      <c r="C37" s="78" t="str">
        <f>IF(B37="","",(B37/B45))</f>
        <v/>
      </c>
      <c r="D37" s="79" t="e">
        <f>LOOKUP(C37,J7:J19,I7:I19)</f>
        <v>#N/A</v>
      </c>
      <c r="E37" s="27"/>
      <c r="F37" s="62" t="s">
        <v>73</v>
      </c>
      <c r="G37" s="21" t="e">
        <f t="shared" si="0"/>
        <v>#N/A</v>
      </c>
      <c r="H37" s="13"/>
      <c r="I37" s="117" t="s">
        <v>23</v>
      </c>
      <c r="J37" s="120">
        <v>26</v>
      </c>
      <c r="K37" s="120">
        <v>26</v>
      </c>
      <c r="M37" s="13"/>
      <c r="N37" s="13"/>
      <c r="O37" s="13"/>
      <c r="P37" s="13"/>
    </row>
    <row r="38" spans="1:16" ht="14" thickBot="1" x14ac:dyDescent="0.2">
      <c r="A38" s="59">
        <v>33</v>
      </c>
      <c r="B38" s="11"/>
      <c r="C38" s="78" t="str">
        <f>IF(B38="","",(B38/B45))</f>
        <v/>
      </c>
      <c r="D38" s="79" t="e">
        <f>LOOKUP(C38,J7:J19,I7:I19)</f>
        <v>#N/A</v>
      </c>
      <c r="E38" s="27"/>
      <c r="F38" s="62" t="s">
        <v>73</v>
      </c>
      <c r="G38" s="21" t="e">
        <f t="shared" si="0"/>
        <v>#N/A</v>
      </c>
      <c r="H38" s="13"/>
      <c r="I38" s="117" t="s">
        <v>12</v>
      </c>
      <c r="J38" s="120">
        <v>27</v>
      </c>
      <c r="K38" s="120">
        <v>29</v>
      </c>
      <c r="L38" s="13"/>
      <c r="M38" s="13"/>
      <c r="N38" s="13"/>
      <c r="O38" s="13"/>
      <c r="P38" s="13"/>
    </row>
    <row r="39" spans="1:16" ht="14" thickBot="1" x14ac:dyDescent="0.2">
      <c r="A39" s="59">
        <v>34</v>
      </c>
      <c r="B39" s="11"/>
      <c r="C39" s="78" t="str">
        <f>IF(B39="","",(B39/B45))</f>
        <v/>
      </c>
      <c r="D39" s="79" t="e">
        <f>LOOKUP(C39,J7:J19,I7:I19)</f>
        <v>#N/A</v>
      </c>
      <c r="E39" s="27"/>
      <c r="F39" s="62" t="s">
        <v>73</v>
      </c>
      <c r="G39" s="21" t="e">
        <f t="shared" si="0"/>
        <v>#N/A</v>
      </c>
      <c r="H39" s="13"/>
      <c r="I39" s="117" t="s">
        <v>24</v>
      </c>
      <c r="J39" s="120">
        <v>30</v>
      </c>
      <c r="K39" s="120">
        <v>30</v>
      </c>
      <c r="L39" s="13"/>
      <c r="M39" s="13"/>
      <c r="N39" s="13"/>
      <c r="O39" s="13"/>
      <c r="P39" s="13"/>
    </row>
    <row r="40" spans="1:16" ht="14" thickBot="1" x14ac:dyDescent="0.2">
      <c r="A40" s="60">
        <v>35</v>
      </c>
      <c r="B40" s="12"/>
      <c r="C40" s="80" t="str">
        <f>IF(B40="","",(B40/B45))</f>
        <v/>
      </c>
      <c r="D40" s="81" t="e">
        <f>LOOKUP(C40,J7:J19,I7:I19)</f>
        <v>#N/A</v>
      </c>
      <c r="E40" s="58"/>
      <c r="F40" s="63" t="s">
        <v>73</v>
      </c>
      <c r="G40" s="22" t="e">
        <f t="shared" si="0"/>
        <v>#N/A</v>
      </c>
      <c r="H40" s="13"/>
      <c r="I40" s="82" t="s">
        <v>72</v>
      </c>
      <c r="J40" s="13"/>
      <c r="K40" s="13"/>
      <c r="L40" s="13"/>
      <c r="M40" s="13"/>
      <c r="N40" s="13"/>
      <c r="O40" s="13"/>
      <c r="P40" s="13"/>
    </row>
    <row r="41" spans="1:16" ht="14" thickBot="1" x14ac:dyDescent="0.2">
      <c r="C41"/>
      <c r="D41"/>
      <c r="E41"/>
      <c r="G41"/>
    </row>
    <row r="42" spans="1:16" ht="13.5" customHeight="1" thickBot="1" x14ac:dyDescent="0.2">
      <c r="A42" s="126" t="s">
        <v>46</v>
      </c>
      <c r="B42" s="127"/>
      <c r="F42" s="126" t="s">
        <v>37</v>
      </c>
      <c r="G42" s="128"/>
    </row>
    <row r="43" spans="1:16" ht="12.75" customHeight="1" thickBot="1" x14ac:dyDescent="0.2">
      <c r="A43" s="8"/>
      <c r="B43" s="20" t="s">
        <v>44</v>
      </c>
      <c r="C43" s="25" t="s">
        <v>42</v>
      </c>
      <c r="D43" s="26" t="s">
        <v>41</v>
      </c>
      <c r="E43" s="33"/>
      <c r="F43" s="34"/>
      <c r="G43" s="20" t="s">
        <v>44</v>
      </c>
      <c r="H43" s="25" t="s">
        <v>42</v>
      </c>
      <c r="I43" s="26" t="s">
        <v>41</v>
      </c>
    </row>
    <row r="44" spans="1:16" ht="29" customHeight="1" thickBot="1" x14ac:dyDescent="0.2">
      <c r="A44" s="53" t="s">
        <v>3</v>
      </c>
      <c r="B44" s="9"/>
      <c r="C44" s="35" t="s">
        <v>43</v>
      </c>
      <c r="D44" s="36" t="s">
        <v>43</v>
      </c>
      <c r="E44" s="31"/>
      <c r="F44" s="51" t="s">
        <v>4</v>
      </c>
      <c r="G44" s="10"/>
      <c r="H44" s="50" t="s">
        <v>43</v>
      </c>
      <c r="I44" s="36" t="s">
        <v>43</v>
      </c>
      <c r="K44" s="129" t="s">
        <v>65</v>
      </c>
      <c r="L44" s="130"/>
      <c r="M44" s="130"/>
      <c r="N44" s="131"/>
    </row>
    <row r="45" spans="1:16" ht="33" customHeight="1" thickBot="1" x14ac:dyDescent="0.2">
      <c r="A45" s="54" t="s">
        <v>36</v>
      </c>
      <c r="B45" s="15"/>
      <c r="C45" s="37" t="e">
        <f>(B45/B45)</f>
        <v>#DIV/0!</v>
      </c>
      <c r="D45" s="38" t="e">
        <f>LOOKUP(C45,J7:J19,I7:I19)</f>
        <v>#DIV/0!</v>
      </c>
      <c r="E45" s="32"/>
      <c r="F45" s="52" t="s">
        <v>29</v>
      </c>
      <c r="G45" s="14"/>
      <c r="H45" s="48" t="e">
        <f>(G45/G45)</f>
        <v>#DIV/0!</v>
      </c>
      <c r="I45" s="36" t="e">
        <f>LOOKUP(H45,J7:J19,I7:I19)</f>
        <v>#DIV/0!</v>
      </c>
      <c r="K45" s="113" t="s">
        <v>63</v>
      </c>
      <c r="L45" s="114"/>
      <c r="M45" s="114"/>
      <c r="N45" s="115"/>
    </row>
    <row r="46" spans="1:16" ht="27.75" customHeight="1" thickBot="1" x14ac:dyDescent="0.2">
      <c r="A46" s="55" t="s">
        <v>45</v>
      </c>
      <c r="B46" s="41" t="e">
        <f>MEDIAN(B6:B40)</f>
        <v>#NUM!</v>
      </c>
      <c r="C46" s="39" t="e">
        <f>MEDIAN(C6:C40)</f>
        <v>#NUM!</v>
      </c>
      <c r="D46" s="36" t="e">
        <f>LOOKUP(C46,J7:J19,I7:I19)</f>
        <v>#NUM!</v>
      </c>
      <c r="E46" s="31"/>
      <c r="F46" s="55" t="s">
        <v>61</v>
      </c>
      <c r="G46" s="47" t="e">
        <f>MEDIAN(F6:F40)</f>
        <v>#NUM!</v>
      </c>
      <c r="H46" s="48" t="e">
        <f>(G46/G45)</f>
        <v>#NUM!</v>
      </c>
      <c r="I46" s="36" t="e">
        <f>LOOKUP(H46,J7:J19,I7:I19)</f>
        <v>#NUM!</v>
      </c>
      <c r="K46" s="107" t="s">
        <v>64</v>
      </c>
      <c r="L46" s="108"/>
      <c r="M46" s="108"/>
      <c r="N46" s="109"/>
    </row>
    <row r="47" spans="1:16" ht="29" thickBot="1" x14ac:dyDescent="0.2">
      <c r="A47" s="55" t="s">
        <v>47</v>
      </c>
      <c r="B47" s="42" t="e">
        <f>AVERAGE(B6:B40)</f>
        <v>#DIV/0!</v>
      </c>
      <c r="C47" s="40" t="e">
        <f>AVERAGE(C6:C31)</f>
        <v>#DIV/0!</v>
      </c>
      <c r="D47" s="36" t="e">
        <f>LOOKUP(C47,J7:J19,I7:I19)</f>
        <v>#DIV/0!</v>
      </c>
      <c r="E47" s="31"/>
      <c r="F47" s="55" t="s">
        <v>62</v>
      </c>
      <c r="G47" s="49" t="e">
        <f>AVERAGE( F6:F40)</f>
        <v>#DIV/0!</v>
      </c>
      <c r="H47" s="48" t="e">
        <f>(G47/G45)</f>
        <v>#DIV/0!</v>
      </c>
      <c r="I47" s="36" t="e">
        <f>LOOKUP(H47,J7:J19,I7:I19)</f>
        <v>#DIV/0!</v>
      </c>
      <c r="K47" s="113" t="s">
        <v>66</v>
      </c>
      <c r="L47" s="114"/>
      <c r="M47" s="114"/>
      <c r="N47" s="115"/>
    </row>
    <row r="48" spans="1:16" s="82" customFormat="1" ht="12" customHeight="1" thickBot="1" x14ac:dyDescent="0.2">
      <c r="A48" s="89" t="s">
        <v>31</v>
      </c>
      <c r="B48" s="90" t="e">
        <f>STDEV(B6:B40)</f>
        <v>#DIV/0!</v>
      </c>
      <c r="C48" s="91" t="s">
        <v>43</v>
      </c>
      <c r="D48" s="92" t="s">
        <v>27</v>
      </c>
      <c r="E48" s="93"/>
      <c r="F48" s="89" t="s">
        <v>31</v>
      </c>
      <c r="G48" s="94" t="e">
        <f>STDEV(F6:F40)</f>
        <v>#DIV/0!</v>
      </c>
      <c r="H48" s="95" t="s">
        <v>43</v>
      </c>
      <c r="I48" s="92" t="s">
        <v>27</v>
      </c>
      <c r="K48" s="110" t="s">
        <v>67</v>
      </c>
      <c r="L48" s="111"/>
      <c r="M48" s="111"/>
      <c r="N48" s="112"/>
    </row>
    <row r="49" spans="1:11" ht="29" thickBot="1" x14ac:dyDescent="0.2">
      <c r="A49" s="56" t="s">
        <v>39</v>
      </c>
      <c r="B49" s="43" t="e">
        <f>QUARTILE(B6:B40,1)</f>
        <v>#NUM!</v>
      </c>
      <c r="C49" s="35" t="e">
        <f>(B49/B45)</f>
        <v>#NUM!</v>
      </c>
      <c r="D49" s="36" t="e">
        <f>LOOKUP(C49,J7:J19,I7:I19)</f>
        <v>#NUM!</v>
      </c>
      <c r="E49" s="31"/>
      <c r="F49" s="56" t="s">
        <v>39</v>
      </c>
      <c r="G49" s="47" t="e">
        <f>QUARTILE(F6:F40,1)</f>
        <v>#NUM!</v>
      </c>
      <c r="H49" s="48" t="e">
        <f>(G49/G45)</f>
        <v>#NUM!</v>
      </c>
      <c r="I49" s="36" t="e">
        <f>LOOKUP(H49,J7:J19,I7:I19)</f>
        <v>#NUM!</v>
      </c>
    </row>
    <row r="50" spans="1:11" ht="12" customHeight="1" thickBot="1" x14ac:dyDescent="0.2">
      <c r="A50" s="55" t="s">
        <v>33</v>
      </c>
      <c r="B50" s="44" t="e">
        <f>QUARTILE(B6:B40,3)</f>
        <v>#NUM!</v>
      </c>
      <c r="C50" s="35" t="e">
        <f>(B50/B45)</f>
        <v>#NUM!</v>
      </c>
      <c r="D50" s="36" t="e">
        <f>LOOKUP(C50,J7:J19,I7:I19)</f>
        <v>#NUM!</v>
      </c>
      <c r="E50" s="31"/>
      <c r="F50" s="55" t="s">
        <v>33</v>
      </c>
      <c r="G50" s="47" t="e">
        <f>QUARTILE(F6:F40,3)</f>
        <v>#NUM!</v>
      </c>
      <c r="H50" s="48" t="e">
        <f>(G50/G45)</f>
        <v>#NUM!</v>
      </c>
      <c r="I50" s="36" t="e">
        <f>LOOKUP(H50,J7:J19,I7:I19)</f>
        <v>#NUM!</v>
      </c>
      <c r="K50" s="82"/>
    </row>
    <row r="51" spans="1:11" s="82" customFormat="1" ht="12" customHeight="1" thickBot="1" x14ac:dyDescent="0.2">
      <c r="A51" s="96" t="s">
        <v>38</v>
      </c>
      <c r="B51" s="97" t="e">
        <f>(B53-B52)</f>
        <v>#NUM!</v>
      </c>
      <c r="C51" s="98"/>
      <c r="D51" s="92"/>
      <c r="E51" s="93"/>
      <c r="F51" s="96" t="s">
        <v>38</v>
      </c>
      <c r="G51" s="99" t="e">
        <f>(G53-G52)</f>
        <v>#NUM!</v>
      </c>
      <c r="H51" s="95"/>
      <c r="I51" s="92"/>
      <c r="K51"/>
    </row>
    <row r="52" spans="1:11" ht="12" customHeight="1" thickBot="1" x14ac:dyDescent="0.2">
      <c r="A52" s="55" t="s">
        <v>34</v>
      </c>
      <c r="B52" s="45" t="e">
        <f>QUARTILE(B6:B40,0)</f>
        <v>#NUM!</v>
      </c>
      <c r="C52" s="40" t="e">
        <f>(B52/B45)</f>
        <v>#NUM!</v>
      </c>
      <c r="D52" s="36" t="e">
        <f>LOOKUP(C52,J7:J19,I7:I19)</f>
        <v>#NUM!</v>
      </c>
      <c r="E52" s="31"/>
      <c r="F52" s="55" t="s">
        <v>34</v>
      </c>
      <c r="G52" s="47" t="e">
        <f>QUARTILE(F6:F40,0)</f>
        <v>#NUM!</v>
      </c>
      <c r="H52" s="48" t="e">
        <f>(G52/G45)</f>
        <v>#NUM!</v>
      </c>
      <c r="I52" s="36" t="e">
        <f>LOOKUP(H52,J7:J19,I7:I19)</f>
        <v>#NUM!</v>
      </c>
    </row>
    <row r="53" spans="1:11" ht="12" customHeight="1" thickBot="1" x14ac:dyDescent="0.2">
      <c r="A53" s="56" t="s">
        <v>35</v>
      </c>
      <c r="B53" s="46" t="e">
        <f>QUARTILE(B6:B40,4)</f>
        <v>#NUM!</v>
      </c>
      <c r="C53" s="35" t="e">
        <f>(B53/B45)</f>
        <v>#NUM!</v>
      </c>
      <c r="D53" s="36" t="e">
        <f>LOOKUP(C53,J7:J19,I7:I19)</f>
        <v>#NUM!</v>
      </c>
      <c r="E53" s="31"/>
      <c r="F53" s="56" t="s">
        <v>35</v>
      </c>
      <c r="G53" s="47" t="e">
        <f>QUARTILE(F6:F40,4)</f>
        <v>#NUM!</v>
      </c>
      <c r="H53" s="48" t="e">
        <f>(G53/G45)</f>
        <v>#NUM!</v>
      </c>
      <c r="I53" s="36" t="e">
        <f>LOOKUP(H53,J7:J19,I7:I19)</f>
        <v>#NUM!</v>
      </c>
    </row>
    <row r="54" spans="1:11" ht="14" thickBot="1" x14ac:dyDescent="0.2">
      <c r="A54" s="4"/>
      <c r="B54" s="5"/>
      <c r="C54" s="7"/>
      <c r="F54" s="1"/>
      <c r="H54" s="1"/>
    </row>
    <row r="55" spans="1:11" ht="14" thickBot="1" x14ac:dyDescent="0.2">
      <c r="A55" s="87" t="s">
        <v>28</v>
      </c>
      <c r="B55" s="88"/>
      <c r="C55" s="1">
        <f>COUNTIF(D6:D40,"A*")</f>
        <v>0</v>
      </c>
      <c r="D55" s="16" t="s">
        <v>50</v>
      </c>
      <c r="E55" s="16"/>
      <c r="G55" s="1">
        <f>COUNTIF(G6:G40,"A*")</f>
        <v>0</v>
      </c>
      <c r="H55" s="16" t="s">
        <v>50</v>
      </c>
    </row>
    <row r="56" spans="1:11" x14ac:dyDescent="0.15">
      <c r="C56" s="1">
        <f>COUNTIF(D6:D40,"B*")</f>
        <v>0</v>
      </c>
      <c r="D56" s="16" t="s">
        <v>51</v>
      </c>
      <c r="E56" s="16"/>
      <c r="G56" s="1">
        <f>COUNTIF(G6:G40,"B*")</f>
        <v>0</v>
      </c>
      <c r="H56" s="16" t="s">
        <v>51</v>
      </c>
    </row>
    <row r="57" spans="1:11" x14ac:dyDescent="0.15">
      <c r="C57" s="1">
        <f>COUNTIF(D6:D40,"C*")</f>
        <v>0</v>
      </c>
      <c r="D57" s="16" t="s">
        <v>52</v>
      </c>
      <c r="E57" s="16"/>
      <c r="G57" s="1">
        <f>COUNTIF(G6:G40,"C*")</f>
        <v>0</v>
      </c>
      <c r="H57" s="16" t="s">
        <v>52</v>
      </c>
    </row>
    <row r="58" spans="1:11" x14ac:dyDescent="0.15">
      <c r="C58" s="1">
        <f>COUNTIF(D6:D40,"D*")</f>
        <v>0</v>
      </c>
      <c r="D58" s="16" t="s">
        <v>53</v>
      </c>
      <c r="E58" s="16"/>
      <c r="G58" s="1">
        <f>COUNTIF(G6:G40,"D*")</f>
        <v>0</v>
      </c>
      <c r="H58" s="16" t="s">
        <v>53</v>
      </c>
    </row>
    <row r="59" spans="1:11" x14ac:dyDescent="0.15">
      <c r="C59" s="1">
        <f>COUNTIF(D6:D40,"F")</f>
        <v>0</v>
      </c>
      <c r="D59" s="16" t="s">
        <v>54</v>
      </c>
      <c r="E59" s="16"/>
      <c r="G59" s="1">
        <f>COUNTIF(G6:G40,"F")</f>
        <v>0</v>
      </c>
      <c r="H59" s="16" t="s">
        <v>54</v>
      </c>
    </row>
    <row r="60" spans="1:11" x14ac:dyDescent="0.15">
      <c r="C60"/>
    </row>
    <row r="61" spans="1:11" x14ac:dyDescent="0.15">
      <c r="C61"/>
    </row>
    <row r="62" spans="1:11" x14ac:dyDescent="0.15">
      <c r="C62"/>
    </row>
    <row r="63" spans="1:11" x14ac:dyDescent="0.15">
      <c r="C63"/>
    </row>
    <row r="64" spans="1:11" x14ac:dyDescent="0.15">
      <c r="C64"/>
    </row>
    <row r="65" spans="1:10" x14ac:dyDescent="0.15">
      <c r="C65"/>
    </row>
    <row r="66" spans="1:10" x14ac:dyDescent="0.15">
      <c r="C66"/>
    </row>
    <row r="77" spans="1:10" x14ac:dyDescent="0.15">
      <c r="A77" s="101" t="s">
        <v>59</v>
      </c>
      <c r="B77" s="101" t="s">
        <v>55</v>
      </c>
      <c r="C77" s="102" t="s">
        <v>56</v>
      </c>
      <c r="D77" s="103" t="s">
        <v>57</v>
      </c>
      <c r="E77" s="103" t="s">
        <v>58</v>
      </c>
      <c r="F77" s="101" t="s">
        <v>59</v>
      </c>
      <c r="G77" s="101" t="s">
        <v>55</v>
      </c>
      <c r="H77" s="102" t="s">
        <v>56</v>
      </c>
      <c r="I77" s="103" t="s">
        <v>57</v>
      </c>
      <c r="J77" s="103" t="s">
        <v>58</v>
      </c>
    </row>
    <row r="78" spans="1:10" x14ac:dyDescent="0.15">
      <c r="A78" s="104">
        <v>41892</v>
      </c>
      <c r="B78" s="105" t="e">
        <f>C49</f>
        <v>#NUM!</v>
      </c>
      <c r="C78" s="105" t="e">
        <f>C53</f>
        <v>#NUM!</v>
      </c>
      <c r="D78" s="105" t="e">
        <f>C52</f>
        <v>#NUM!</v>
      </c>
      <c r="E78" s="105" t="e">
        <f>C50</f>
        <v>#NUM!</v>
      </c>
      <c r="F78" s="104">
        <v>41892</v>
      </c>
      <c r="G78" s="105" t="e">
        <f>G49</f>
        <v>#NUM!</v>
      </c>
      <c r="H78" s="105" t="e">
        <f>G53</f>
        <v>#NUM!</v>
      </c>
      <c r="I78" s="105" t="e">
        <f>G52</f>
        <v>#NUM!</v>
      </c>
      <c r="J78" s="105" t="e">
        <f>G50</f>
        <v>#NUM!</v>
      </c>
    </row>
    <row r="79" spans="1:10" x14ac:dyDescent="0.15">
      <c r="B79" s="100"/>
    </row>
    <row r="96" spans="9:9" x14ac:dyDescent="0.15">
      <c r="I96" s="100"/>
    </row>
  </sheetData>
  <mergeCells count="6">
    <mergeCell ref="K44:N44"/>
    <mergeCell ref="J4:K4"/>
    <mergeCell ref="J5:K5"/>
    <mergeCell ref="J24:K25"/>
    <mergeCell ref="A42:B42"/>
    <mergeCell ref="F42:G42"/>
  </mergeCells>
  <pageMargins left="0.75" right="0.75" top="1" bottom="1" header="0.5" footer="0.5"/>
  <pageSetup scale="78" orientation="portrait" horizontalDpi="300" verticalDpi="300"/>
  <headerFooter>
    <oddFooter>&amp;RCreated by Elias Moo</oddFooter>
  </headerFooter>
  <drawing r:id="rId1"/>
  <legacy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Stat Analysis 1</vt:lpstr>
      <vt:lpstr>Stat Analysis 2</vt:lpstr>
      <vt:lpstr>Stat Analysis 3</vt:lpstr>
      <vt:lpstr>Stat Analysis 4</vt:lpstr>
      <vt:lpstr>Stat Analysis 5</vt:lpstr>
      <vt:lpstr>Stat Analysis 6</vt:lpstr>
      <vt:lpstr>Stat Analysis 7</vt:lpstr>
      <vt:lpstr>Stat Analysis 8</vt:lpstr>
      <vt:lpstr>'Stat Analysis 1'!Print_Area</vt:lpstr>
      <vt:lpstr>'Stat Analysis 2'!Print_Area</vt:lpstr>
      <vt:lpstr>'Stat Analysis 3'!Print_Area</vt:lpstr>
      <vt:lpstr>'Stat Analysis 4'!Print_Area</vt:lpstr>
      <vt:lpstr>'Stat Analysis 5'!Print_Area</vt:lpstr>
      <vt:lpstr>'Stat Analysis 6'!Print_Area</vt:lpstr>
      <vt:lpstr>'Stat Analysis 7'!Print_Area</vt:lpstr>
      <vt:lpstr>'Stat Analysis 8'!Print_Area</vt:lpstr>
    </vt:vector>
  </TitlesOfParts>
  <Company>St. Rose of Lima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Classroom</dc:creator>
  <cp:lastModifiedBy>Patrick Kirkland</cp:lastModifiedBy>
  <cp:lastPrinted>2010-08-17T14:59:55Z</cp:lastPrinted>
  <dcterms:created xsi:type="dcterms:W3CDTF">2009-03-10T14:46:36Z</dcterms:created>
  <dcterms:modified xsi:type="dcterms:W3CDTF">2019-07-23T00:34:08Z</dcterms:modified>
</cp:coreProperties>
</file>